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endelu-my.sharepoint.com/personal/silhanek_mendelu_cz/Documents/Dokumenty/05_VEŘEJNÉ ZAKÁZKY/99/01_2021/"/>
    </mc:Choice>
  </mc:AlternateContent>
  <xr:revisionPtr revIDLastSave="0" documentId="11_B5DD459E4284C53C735FE77AA61990B938D778B4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Pol'!$A$1:$U$295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iterateCount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8" i="1" l="1"/>
  <c r="I48" i="1"/>
  <c r="AC285" i="12"/>
  <c r="F39" i="1" s="1"/>
  <c r="F40" i="1" s="1"/>
  <c r="G9" i="12"/>
  <c r="I9" i="12"/>
  <c r="K9" i="12"/>
  <c r="M9" i="12"/>
  <c r="O9" i="12"/>
  <c r="Q9" i="12"/>
  <c r="U9" i="12"/>
  <c r="G22" i="12"/>
  <c r="G8" i="12" s="1"/>
  <c r="I22" i="12"/>
  <c r="K22" i="12"/>
  <c r="O22" i="12"/>
  <c r="Q22" i="12"/>
  <c r="U22" i="12"/>
  <c r="G32" i="12"/>
  <c r="M32" i="12" s="1"/>
  <c r="I32" i="12"/>
  <c r="K32" i="12"/>
  <c r="O32" i="12"/>
  <c r="Q32" i="12"/>
  <c r="U32" i="12"/>
  <c r="G35" i="12"/>
  <c r="M35" i="12" s="1"/>
  <c r="I35" i="12"/>
  <c r="K35" i="12"/>
  <c r="O35" i="12"/>
  <c r="Q35" i="12"/>
  <c r="U35" i="12"/>
  <c r="I37" i="12"/>
  <c r="Q37" i="12"/>
  <c r="G38" i="12"/>
  <c r="G37" i="12" s="1"/>
  <c r="I38" i="12"/>
  <c r="K38" i="12"/>
  <c r="K37" i="12" s="1"/>
  <c r="O38" i="12"/>
  <c r="O37" i="12" s="1"/>
  <c r="Q38" i="12"/>
  <c r="U38" i="12"/>
  <c r="U37" i="12" s="1"/>
  <c r="I48" i="12"/>
  <c r="Q48" i="12"/>
  <c r="G49" i="12"/>
  <c r="G48" i="12" s="1"/>
  <c r="I49" i="1" s="1"/>
  <c r="I49" i="12"/>
  <c r="K49" i="12"/>
  <c r="K48" i="12" s="1"/>
  <c r="O49" i="12"/>
  <c r="O48" i="12" s="1"/>
  <c r="Q49" i="12"/>
  <c r="U49" i="12"/>
  <c r="U48" i="12" s="1"/>
  <c r="G52" i="12"/>
  <c r="I52" i="12"/>
  <c r="K52" i="12"/>
  <c r="O52" i="12"/>
  <c r="Q52" i="12"/>
  <c r="U52" i="12"/>
  <c r="G63" i="12"/>
  <c r="I63" i="12"/>
  <c r="K63" i="12"/>
  <c r="M63" i="12"/>
  <c r="O63" i="12"/>
  <c r="Q63" i="12"/>
  <c r="U63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O71" i="12"/>
  <c r="U71" i="12"/>
  <c r="G72" i="12"/>
  <c r="G71" i="12" s="1"/>
  <c r="I51" i="1" s="1"/>
  <c r="I72" i="12"/>
  <c r="I71" i="12" s="1"/>
  <c r="K72" i="12"/>
  <c r="K71" i="12" s="1"/>
  <c r="M72" i="12"/>
  <c r="M71" i="12" s="1"/>
  <c r="O72" i="12"/>
  <c r="Q72" i="12"/>
  <c r="Q71" i="12" s="1"/>
  <c r="U72" i="12"/>
  <c r="U75" i="12"/>
  <c r="G76" i="12"/>
  <c r="M76" i="12" s="1"/>
  <c r="M75" i="12" s="1"/>
  <c r="I76" i="12"/>
  <c r="I75" i="12" s="1"/>
  <c r="K76" i="12"/>
  <c r="K75" i="12" s="1"/>
  <c r="O76" i="12"/>
  <c r="O75" i="12" s="1"/>
  <c r="Q76" i="12"/>
  <c r="Q75" i="12" s="1"/>
  <c r="U76" i="12"/>
  <c r="G80" i="12"/>
  <c r="I53" i="1" s="1"/>
  <c r="K80" i="12"/>
  <c r="U80" i="12"/>
  <c r="G81" i="12"/>
  <c r="M81" i="12" s="1"/>
  <c r="M80" i="12" s="1"/>
  <c r="I81" i="12"/>
  <c r="I80" i="12" s="1"/>
  <c r="K81" i="12"/>
  <c r="O81" i="12"/>
  <c r="O80" i="12" s="1"/>
  <c r="Q81" i="12"/>
  <c r="Q80" i="12" s="1"/>
  <c r="U81" i="12"/>
  <c r="O82" i="12"/>
  <c r="G83" i="12"/>
  <c r="M83" i="12" s="1"/>
  <c r="M82" i="12" s="1"/>
  <c r="I83" i="12"/>
  <c r="I82" i="12" s="1"/>
  <c r="K83" i="12"/>
  <c r="K82" i="12" s="1"/>
  <c r="O83" i="12"/>
  <c r="Q83" i="12"/>
  <c r="Q82" i="12" s="1"/>
  <c r="U83" i="12"/>
  <c r="U82" i="12" s="1"/>
  <c r="G85" i="12"/>
  <c r="I85" i="12"/>
  <c r="K85" i="12"/>
  <c r="M85" i="12"/>
  <c r="O85" i="12"/>
  <c r="Q85" i="12"/>
  <c r="U85" i="12"/>
  <c r="G97" i="12"/>
  <c r="G84" i="12" s="1"/>
  <c r="I55" i="1" s="1"/>
  <c r="I97" i="12"/>
  <c r="K97" i="12"/>
  <c r="O97" i="12"/>
  <c r="Q97" i="12"/>
  <c r="U97" i="12"/>
  <c r="G100" i="12"/>
  <c r="M100" i="12" s="1"/>
  <c r="I100" i="12"/>
  <c r="K100" i="12"/>
  <c r="O100" i="12"/>
  <c r="Q100" i="12"/>
  <c r="U100" i="12"/>
  <c r="G103" i="12"/>
  <c r="M103" i="12" s="1"/>
  <c r="I103" i="12"/>
  <c r="K103" i="12"/>
  <c r="O103" i="12"/>
  <c r="Q103" i="12"/>
  <c r="U103" i="12"/>
  <c r="G106" i="12"/>
  <c r="M106" i="12" s="1"/>
  <c r="I106" i="12"/>
  <c r="K106" i="12"/>
  <c r="O106" i="12"/>
  <c r="Q106" i="12"/>
  <c r="U106" i="12"/>
  <c r="G109" i="12"/>
  <c r="M109" i="12" s="1"/>
  <c r="I109" i="12"/>
  <c r="K109" i="12"/>
  <c r="O109" i="12"/>
  <c r="Q109" i="12"/>
  <c r="U109" i="12"/>
  <c r="G111" i="12"/>
  <c r="M111" i="12" s="1"/>
  <c r="I111" i="12"/>
  <c r="K111" i="12"/>
  <c r="O111" i="12"/>
  <c r="Q111" i="12"/>
  <c r="U111" i="12"/>
  <c r="G114" i="12"/>
  <c r="M114" i="12" s="1"/>
  <c r="I114" i="12"/>
  <c r="K114" i="12"/>
  <c r="O114" i="12"/>
  <c r="Q114" i="12"/>
  <c r="U114" i="12"/>
  <c r="G117" i="12"/>
  <c r="I117" i="12"/>
  <c r="K117" i="12"/>
  <c r="O117" i="12"/>
  <c r="Q117" i="12"/>
  <c r="U117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3" i="12"/>
  <c r="I123" i="12"/>
  <c r="K123" i="12"/>
  <c r="M123" i="12"/>
  <c r="O123" i="12"/>
  <c r="Q123" i="12"/>
  <c r="U123" i="12"/>
  <c r="G140" i="12"/>
  <c r="M140" i="12" s="1"/>
  <c r="I140" i="12"/>
  <c r="K140" i="12"/>
  <c r="O140" i="12"/>
  <c r="Q140" i="12"/>
  <c r="U140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I149" i="12"/>
  <c r="K149" i="12"/>
  <c r="M149" i="12"/>
  <c r="O149" i="12"/>
  <c r="Q149" i="12"/>
  <c r="U149" i="12"/>
  <c r="G151" i="12"/>
  <c r="M151" i="12" s="1"/>
  <c r="I151" i="12"/>
  <c r="K151" i="12"/>
  <c r="O151" i="12"/>
  <c r="Q151" i="12"/>
  <c r="U151" i="12"/>
  <c r="I152" i="12"/>
  <c r="Q152" i="12"/>
  <c r="G153" i="12"/>
  <c r="G152" i="12" s="1"/>
  <c r="I57" i="1" s="1"/>
  <c r="I153" i="12"/>
  <c r="K153" i="12"/>
  <c r="K152" i="12" s="1"/>
  <c r="O153" i="12"/>
  <c r="O152" i="12" s="1"/>
  <c r="Q153" i="12"/>
  <c r="U153" i="12"/>
  <c r="U152" i="12" s="1"/>
  <c r="I155" i="12"/>
  <c r="Q155" i="12"/>
  <c r="G156" i="12"/>
  <c r="G155" i="12" s="1"/>
  <c r="I156" i="12"/>
  <c r="K156" i="12"/>
  <c r="K155" i="12" s="1"/>
  <c r="O156" i="12"/>
  <c r="O155" i="12" s="1"/>
  <c r="Q156" i="12"/>
  <c r="U156" i="12"/>
  <c r="U155" i="12" s="1"/>
  <c r="I158" i="12"/>
  <c r="Q158" i="12"/>
  <c r="G159" i="12"/>
  <c r="G158" i="12" s="1"/>
  <c r="I59" i="1" s="1"/>
  <c r="I159" i="12"/>
  <c r="K159" i="12"/>
  <c r="K158" i="12" s="1"/>
  <c r="O159" i="12"/>
  <c r="O158" i="12" s="1"/>
  <c r="Q159" i="12"/>
  <c r="U159" i="12"/>
  <c r="U158" i="12" s="1"/>
  <c r="I160" i="12"/>
  <c r="Q160" i="12"/>
  <c r="G161" i="12"/>
  <c r="G160" i="12" s="1"/>
  <c r="I60" i="1" s="1"/>
  <c r="I161" i="12"/>
  <c r="K161" i="12"/>
  <c r="K160" i="12" s="1"/>
  <c r="O161" i="12"/>
  <c r="O160" i="12" s="1"/>
  <c r="Q161" i="12"/>
  <c r="U161" i="12"/>
  <c r="U160" i="12" s="1"/>
  <c r="I162" i="12"/>
  <c r="Q162" i="12"/>
  <c r="G163" i="12"/>
  <c r="I163" i="12"/>
  <c r="K163" i="12"/>
  <c r="K162" i="12" s="1"/>
  <c r="O163" i="12"/>
  <c r="O162" i="12" s="1"/>
  <c r="Q163" i="12"/>
  <c r="U163" i="12"/>
  <c r="U162" i="12" s="1"/>
  <c r="G167" i="12"/>
  <c r="I167" i="12"/>
  <c r="K167" i="12"/>
  <c r="O167" i="12"/>
  <c r="Q167" i="12"/>
  <c r="U167" i="12"/>
  <c r="G168" i="12"/>
  <c r="I168" i="12"/>
  <c r="K168" i="12"/>
  <c r="M168" i="12"/>
  <c r="O168" i="12"/>
  <c r="Q168" i="12"/>
  <c r="U168" i="12"/>
  <c r="G169" i="12"/>
  <c r="M169" i="12" s="1"/>
  <c r="I169" i="12"/>
  <c r="K169" i="12"/>
  <c r="O169" i="12"/>
  <c r="Q169" i="12"/>
  <c r="U169" i="12"/>
  <c r="G170" i="12"/>
  <c r="I170" i="12"/>
  <c r="K170" i="12"/>
  <c r="M170" i="12"/>
  <c r="O170" i="12"/>
  <c r="Q170" i="12"/>
  <c r="U170" i="12"/>
  <c r="G171" i="12"/>
  <c r="M171" i="12" s="1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4" i="12"/>
  <c r="M174" i="12" s="1"/>
  <c r="I174" i="12"/>
  <c r="K174" i="12"/>
  <c r="O174" i="12"/>
  <c r="Q174" i="12"/>
  <c r="U174" i="12"/>
  <c r="G177" i="12"/>
  <c r="M177" i="12" s="1"/>
  <c r="I177" i="12"/>
  <c r="I176" i="12" s="1"/>
  <c r="K177" i="12"/>
  <c r="O177" i="12"/>
  <c r="Q177" i="12"/>
  <c r="Q176" i="12" s="1"/>
  <c r="U177" i="12"/>
  <c r="G178" i="12"/>
  <c r="M178" i="12" s="1"/>
  <c r="I178" i="12"/>
  <c r="K178" i="12"/>
  <c r="O178" i="12"/>
  <c r="Q178" i="12"/>
  <c r="U178" i="12"/>
  <c r="U176" i="12" s="1"/>
  <c r="G179" i="12"/>
  <c r="M179" i="12" s="1"/>
  <c r="I179" i="12"/>
  <c r="K179" i="12"/>
  <c r="O179" i="12"/>
  <c r="Q179" i="12"/>
  <c r="U179" i="12"/>
  <c r="G181" i="12"/>
  <c r="M181" i="12" s="1"/>
  <c r="I181" i="12"/>
  <c r="I180" i="12" s="1"/>
  <c r="K181" i="12"/>
  <c r="O181" i="12"/>
  <c r="Q181" i="12"/>
  <c r="U181" i="12"/>
  <c r="G184" i="12"/>
  <c r="M184" i="12" s="1"/>
  <c r="I184" i="12"/>
  <c r="K184" i="12"/>
  <c r="O184" i="12"/>
  <c r="Q184" i="12"/>
  <c r="U184" i="12"/>
  <c r="G194" i="12"/>
  <c r="M194" i="12" s="1"/>
  <c r="I194" i="12"/>
  <c r="K194" i="12"/>
  <c r="O194" i="12"/>
  <c r="Q194" i="12"/>
  <c r="U194" i="12"/>
  <c r="G195" i="12"/>
  <c r="M195" i="12" s="1"/>
  <c r="I195" i="12"/>
  <c r="K195" i="12"/>
  <c r="O195" i="12"/>
  <c r="Q195" i="12"/>
  <c r="U195" i="12"/>
  <c r="G198" i="12"/>
  <c r="I198" i="12"/>
  <c r="K198" i="12"/>
  <c r="M198" i="12"/>
  <c r="O198" i="12"/>
  <c r="Q198" i="12"/>
  <c r="U198" i="12"/>
  <c r="G200" i="12"/>
  <c r="M200" i="12" s="1"/>
  <c r="I200" i="12"/>
  <c r="K200" i="12"/>
  <c r="O200" i="12"/>
  <c r="Q200" i="12"/>
  <c r="U200" i="12"/>
  <c r="G202" i="12"/>
  <c r="M202" i="12" s="1"/>
  <c r="I202" i="12"/>
  <c r="K202" i="12"/>
  <c r="O202" i="12"/>
  <c r="Q202" i="12"/>
  <c r="U202" i="12"/>
  <c r="G203" i="12"/>
  <c r="M203" i="12" s="1"/>
  <c r="I203" i="12"/>
  <c r="K203" i="12"/>
  <c r="O203" i="12"/>
  <c r="Q203" i="12"/>
  <c r="U203" i="12"/>
  <c r="G205" i="12"/>
  <c r="G204" i="12" s="1"/>
  <c r="I65" i="1" s="1"/>
  <c r="I205" i="12"/>
  <c r="K205" i="12"/>
  <c r="O205" i="12"/>
  <c r="O204" i="12" s="1"/>
  <c r="Q205" i="12"/>
  <c r="U205" i="12"/>
  <c r="G207" i="12"/>
  <c r="I207" i="12"/>
  <c r="K207" i="12"/>
  <c r="M207" i="12"/>
  <c r="O207" i="12"/>
  <c r="Q207" i="12"/>
  <c r="U207" i="12"/>
  <c r="G209" i="12"/>
  <c r="I209" i="12"/>
  <c r="K209" i="12"/>
  <c r="M209" i="12"/>
  <c r="O209" i="12"/>
  <c r="Q209" i="12"/>
  <c r="U209" i="12"/>
  <c r="G233" i="12"/>
  <c r="M233" i="12" s="1"/>
  <c r="I233" i="12"/>
  <c r="K233" i="12"/>
  <c r="O233" i="12"/>
  <c r="Q233" i="12"/>
  <c r="U233" i="12"/>
  <c r="G235" i="12"/>
  <c r="M235" i="12" s="1"/>
  <c r="I235" i="12"/>
  <c r="K235" i="12"/>
  <c r="O235" i="12"/>
  <c r="Q235" i="12"/>
  <c r="U235" i="12"/>
  <c r="G259" i="12"/>
  <c r="M259" i="12" s="1"/>
  <c r="I259" i="12"/>
  <c r="K259" i="12"/>
  <c r="O259" i="12"/>
  <c r="Q259" i="12"/>
  <c r="U259" i="12"/>
  <c r="G262" i="12"/>
  <c r="M262" i="12" s="1"/>
  <c r="I262" i="12"/>
  <c r="K262" i="12"/>
  <c r="O262" i="12"/>
  <c r="Q262" i="12"/>
  <c r="U262" i="12"/>
  <c r="O263" i="12"/>
  <c r="G264" i="12"/>
  <c r="M264" i="12" s="1"/>
  <c r="M263" i="12" s="1"/>
  <c r="I264" i="12"/>
  <c r="I263" i="12" s="1"/>
  <c r="K264" i="12"/>
  <c r="K263" i="12" s="1"/>
  <c r="O264" i="12"/>
  <c r="Q264" i="12"/>
  <c r="Q263" i="12" s="1"/>
  <c r="U264" i="12"/>
  <c r="U263" i="12" s="1"/>
  <c r="O265" i="12"/>
  <c r="G266" i="12"/>
  <c r="G265" i="12" s="1"/>
  <c r="I68" i="1" s="1"/>
  <c r="I266" i="12"/>
  <c r="I265" i="12" s="1"/>
  <c r="K266" i="12"/>
  <c r="K265" i="12" s="1"/>
  <c r="M266" i="12"/>
  <c r="M265" i="12" s="1"/>
  <c r="O266" i="12"/>
  <c r="Q266" i="12"/>
  <c r="Q265" i="12" s="1"/>
  <c r="U266" i="12"/>
  <c r="U265" i="12" s="1"/>
  <c r="U269" i="12"/>
  <c r="G270" i="12"/>
  <c r="G269" i="12" s="1"/>
  <c r="I69" i="1" s="1"/>
  <c r="I18" i="1" s="1"/>
  <c r="I270" i="12"/>
  <c r="I269" i="12" s="1"/>
  <c r="K270" i="12"/>
  <c r="K269" i="12" s="1"/>
  <c r="M270" i="12"/>
  <c r="M269" i="12" s="1"/>
  <c r="O270" i="12"/>
  <c r="O269" i="12" s="1"/>
  <c r="Q270" i="12"/>
  <c r="Q269" i="12" s="1"/>
  <c r="U270" i="12"/>
  <c r="G271" i="12"/>
  <c r="I70" i="1" s="1"/>
  <c r="K271" i="12"/>
  <c r="U271" i="12"/>
  <c r="G272" i="12"/>
  <c r="M272" i="12" s="1"/>
  <c r="M271" i="12" s="1"/>
  <c r="I272" i="12"/>
  <c r="I271" i="12" s="1"/>
  <c r="K272" i="12"/>
  <c r="O272" i="12"/>
  <c r="O271" i="12" s="1"/>
  <c r="Q272" i="12"/>
  <c r="Q271" i="12" s="1"/>
  <c r="U272" i="12"/>
  <c r="G274" i="12"/>
  <c r="I274" i="12"/>
  <c r="K274" i="12"/>
  <c r="O274" i="12"/>
  <c r="Q274" i="12"/>
  <c r="Q273" i="12" s="1"/>
  <c r="U274" i="12"/>
  <c r="G279" i="12"/>
  <c r="M279" i="12" s="1"/>
  <c r="I279" i="12"/>
  <c r="K279" i="12"/>
  <c r="K273" i="12" s="1"/>
  <c r="O279" i="12"/>
  <c r="Q279" i="12"/>
  <c r="U279" i="12"/>
  <c r="U273" i="12" s="1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U113" i="12" l="1"/>
  <c r="K180" i="12"/>
  <c r="Q180" i="12"/>
  <c r="I273" i="12"/>
  <c r="G208" i="12"/>
  <c r="I66" i="1" s="1"/>
  <c r="U204" i="12"/>
  <c r="U180" i="12"/>
  <c r="I113" i="12"/>
  <c r="G75" i="12"/>
  <c r="I52" i="1" s="1"/>
  <c r="I47" i="1"/>
  <c r="AD285" i="12"/>
  <c r="G39" i="1" s="1"/>
  <c r="G40" i="1" s="1"/>
  <c r="G25" i="1" s="1"/>
  <c r="G26" i="1" s="1"/>
  <c r="G273" i="12"/>
  <c r="I71" i="1" s="1"/>
  <c r="I19" i="1" s="1"/>
  <c r="M274" i="12"/>
  <c r="O208" i="12"/>
  <c r="K113" i="12"/>
  <c r="Q113" i="12"/>
  <c r="U51" i="12"/>
  <c r="G51" i="12"/>
  <c r="I50" i="1" s="1"/>
  <c r="O8" i="12"/>
  <c r="O84" i="12"/>
  <c r="G263" i="12"/>
  <c r="I67" i="1" s="1"/>
  <c r="K208" i="12"/>
  <c r="Q208" i="12"/>
  <c r="I208" i="12"/>
  <c r="Q204" i="12"/>
  <c r="I204" i="12"/>
  <c r="G113" i="12"/>
  <c r="I56" i="1" s="1"/>
  <c r="K84" i="12"/>
  <c r="Q84" i="12"/>
  <c r="I84" i="12"/>
  <c r="G82" i="12"/>
  <c r="I54" i="1" s="1"/>
  <c r="Q51" i="12"/>
  <c r="I51" i="12"/>
  <c r="O51" i="12"/>
  <c r="K8" i="12"/>
  <c r="Q8" i="12"/>
  <c r="I8" i="12"/>
  <c r="O273" i="12"/>
  <c r="U208" i="12"/>
  <c r="K204" i="12"/>
  <c r="O180" i="12"/>
  <c r="Q166" i="12"/>
  <c r="I166" i="12"/>
  <c r="O113" i="12"/>
  <c r="U84" i="12"/>
  <c r="K51" i="12"/>
  <c r="U8" i="12"/>
  <c r="G23" i="1"/>
  <c r="H39" i="1"/>
  <c r="H40" i="1" s="1"/>
  <c r="M273" i="12"/>
  <c r="M208" i="12"/>
  <c r="M180" i="12"/>
  <c r="M176" i="12"/>
  <c r="G180" i="12"/>
  <c r="I64" i="1" s="1"/>
  <c r="K166" i="12"/>
  <c r="G166" i="12"/>
  <c r="I62" i="1" s="1"/>
  <c r="M167" i="12"/>
  <c r="M166" i="12" s="1"/>
  <c r="M113" i="12"/>
  <c r="M205" i="12"/>
  <c r="M204" i="12" s="1"/>
  <c r="O176" i="12"/>
  <c r="K176" i="12"/>
  <c r="G176" i="12"/>
  <c r="I63" i="1" s="1"/>
  <c r="U166" i="12"/>
  <c r="O166" i="12"/>
  <c r="G162" i="12"/>
  <c r="I61" i="1" s="1"/>
  <c r="I17" i="1" s="1"/>
  <c r="M163" i="12"/>
  <c r="M162" i="12" s="1"/>
  <c r="M161" i="12"/>
  <c r="M160" i="12" s="1"/>
  <c r="M159" i="12"/>
  <c r="M158" i="12" s="1"/>
  <c r="M156" i="12"/>
  <c r="M155" i="12" s="1"/>
  <c r="M153" i="12"/>
  <c r="M152" i="12" s="1"/>
  <c r="M117" i="12"/>
  <c r="M97" i="12"/>
  <c r="M84" i="12" s="1"/>
  <c r="M52" i="12"/>
  <c r="M51" i="12" s="1"/>
  <c r="M49" i="12"/>
  <c r="M48" i="12" s="1"/>
  <c r="M38" i="12"/>
  <c r="M37" i="12" s="1"/>
  <c r="M22" i="12"/>
  <c r="M8" i="12" s="1"/>
  <c r="I39" i="1"/>
  <c r="I40" i="1" s="1"/>
  <c r="J39" i="1" s="1"/>
  <c r="J40" i="1" s="1"/>
  <c r="I16" i="1" l="1"/>
  <c r="I21" i="1" s="1"/>
  <c r="I72" i="1"/>
  <c r="G28" i="1"/>
  <c r="G285" i="12"/>
  <c r="G29" i="1"/>
  <c r="G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<sst xmlns="http://schemas.openxmlformats.org/spreadsheetml/2006/main" count="936" uniqueCount="413">
  <si>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</si>
  <si>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</si>
  <si>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</si>
  <si>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</si>
  <si>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</si>
  <si>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</si>
  <si>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</si>
  <si>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</si>
  <si>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</si>
  <si>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</si>
  <si>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</si>
  <si>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</si>
  <si>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</si>
  <si>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</si>
  <si>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</si>
  <si>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</si>
  <si>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</si>
  <si>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</si>
  <si>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</si>
  <si>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</si>
  <si>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</si>
  <si>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</si>
  <si>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</si>
  <si>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</si>
  <si>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</si>
  <si>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</si>
  <si>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</si>
  <si>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</si>
  <si>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</si>
  <si>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</si>
  <si>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</si>
  <si>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</si>
  <si>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</si>
  <si>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</si>
  <si>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</si>
  <si>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</si>
  <si>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</si>
  <si>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</si>
  <si>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</si>
  <si>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</si>
  <si>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</si>
  <si>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</si>
  <si>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</si>
  <si>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Křtiny</t>
  </si>
  <si>
    <t>Rozpočet:</t>
  </si>
  <si>
    <t>Misto</t>
  </si>
  <si>
    <t>Ing. Tomáš Zajíček</t>
  </si>
  <si>
    <t>ŠLP Masarykův les Křtiny - rekonstrukce soc. zařízení</t>
  </si>
  <si>
    <t>Mendelova univerzita v Brně</t>
  </si>
  <si>
    <t>Zemědělská 1665/1</t>
  </si>
  <si>
    <t>Brno</t>
  </si>
  <si>
    <t>613 00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</si>
  <si>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</si>
  <si>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</si>
  <si>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</si>
  <si>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</si>
  <si>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</si>
  <si>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</si>
  <si>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</si>
  <si>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</si>
  <si>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</si>
  <si>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</si>
  <si>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</si>
  <si>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</si>
  <si>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</si>
  <si>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</si>
  <si>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</si>
  <si>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</si>
  <si>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90</t>
  </si>
  <si>
    <t>Přípočty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</si>
  <si>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</si>
  <si>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</si>
  <si>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</si>
  <si>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</si>
  <si>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</si>
  <si>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</si>
  <si>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</si>
  <si>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</si>
  <si>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</si>
  <si>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</si>
  <si>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</si>
  <si>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</si>
  <si>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</si>
  <si>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</si>
  <si>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761</t>
  </si>
  <si>
    <t>Konstrukce sklobetonové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</si>
  <si>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</si>
  <si>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</si>
  <si>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</si>
  <si>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</si>
  <si>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</si>
  <si>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</si>
  <si>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</si>
  <si>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</si>
  <si>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</si>
  <si>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</si>
  <si>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</si>
  <si>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</si>
  <si>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</si>
  <si>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</si>
  <si>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</si>
  <si>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</si>
  <si>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</si>
  <si>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</si>
  <si>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</si>
  <si>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</si>
  <si>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</si>
  <si>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</si>
  <si>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</si>
  <si>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</si>
  <si>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</si>
  <si>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</si>
  <si>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</si>
  <si>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</si>
  <si>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</si>
  <si>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</si>
  <si>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</si>
  <si>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</si>
  <si>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</si>
  <si>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</si>
  <si>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</si>
  <si>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</si>
  <si>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</si>
  <si>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</si>
  <si>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</si>
  <si>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</si>
  <si>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</si>
  <si>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</si>
  <si>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</si>
  <si>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</si>
  <si>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</si>
  <si>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</si>
  <si>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</si>
  <si>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342270042RAA</t>
  </si>
  <si>
    <t>Příčka z desek porobet. hladkých, tloušťka 10 cm, tvárnice 600 x 250 x 100 mm, P 3 - 550</t>
  </si>
  <si>
    <t>m2</t>
  </si>
  <si>
    <t>POL2_0</t>
  </si>
  <si>
    <t>Začátek provozního součtu</t>
  </si>
  <si>
    <t>VV</t>
  </si>
  <si>
    <t xml:space="preserve">  1.NP:</t>
  </si>
  <si>
    <t xml:space="preserve">  2,96*((1,5+1,5+0,9+0,9)*2)-0,7*2,0*4</t>
  </si>
  <si>
    <t xml:space="preserve">  </t>
  </si>
  <si>
    <t xml:space="preserve">  Mezisoučet</t>
  </si>
  <si>
    <t xml:space="preserve">  2.NP:</t>
  </si>
  <si>
    <t xml:space="preserve">  2,96*(1,5*2+1,1+1,2+2,45+1,7*2)</t>
  </si>
  <si>
    <t xml:space="preserve">  (2,96-3*0,2)*(1,0+1,6)+2,96*0,6</t>
  </si>
  <si>
    <t xml:space="preserve">  odpočet otvorů:-(0,7*2,0*3+0,8*2,0*2)</t>
  </si>
  <si>
    <t>Konec provozního součtu</t>
  </si>
  <si>
    <t>celkem:22,81+33,52</t>
  </si>
  <si>
    <t>342270044RAA</t>
  </si>
  <si>
    <t>Příčka z desek porobet. hladkých, tloušťka 12,5 cm, tvárnice 600 x 250 x 125 mm, P 3 - 550</t>
  </si>
  <si>
    <t xml:space="preserve">  2,96*1,7*2</t>
  </si>
  <si>
    <t xml:space="preserve">  2,96*(0,85+2,15*2)</t>
  </si>
  <si>
    <t>celkem:10,064+15,24</t>
  </si>
  <si>
    <t>319201311R00</t>
  </si>
  <si>
    <t>Vyrovnání povrchu zdiva maltou tl.do 3 cm</t>
  </si>
  <si>
    <t>POL1_0</t>
  </si>
  <si>
    <t>plocha po odsekaných obkladech:70,22</t>
  </si>
  <si>
    <t>plocha otlučených stávajícíhc omítek do 30%:51,66*0,3</t>
  </si>
  <si>
    <t>310271420R00</t>
  </si>
  <si>
    <t>Zazdívka otvorů do 0,25 m2, pórobet.tvár., tl.20cm</t>
  </si>
  <si>
    <t>kus</t>
  </si>
  <si>
    <t>dozdívky po prostupech VZT a ZTI:4+3+2</t>
  </si>
  <si>
    <t>416021121R00</t>
  </si>
  <si>
    <t>Podhledy SDK, kovová.kce CD. 1x deska RB 12,5 mm</t>
  </si>
  <si>
    <t xml:space="preserve">  5,23+1,34*2+6,28+5,12+1,34*2+3,19+2,91</t>
  </si>
  <si>
    <t xml:space="preserve">  4,06+3,58+1,43+1,61*2+5,09+3,57</t>
  </si>
  <si>
    <t>Celkem:28,09+20,95</t>
  </si>
  <si>
    <t>602016193R00</t>
  </si>
  <si>
    <t xml:space="preserve">Penetrace hloubková stěn </t>
  </si>
  <si>
    <t>plocha po odsekaných obkladech a stávající omítk zbylých stěn:70,22+51,66</t>
  </si>
  <si>
    <t>612481211RU1</t>
  </si>
  <si>
    <t xml:space="preserve">Montáž výztužné sítě (perlinky) do stěrky-stěny, včetně výztužné sítě a stěrkového tmelu </t>
  </si>
  <si>
    <t xml:space="preserve">  plocha po odsekaných obkladech:70,22</t>
  </si>
  <si>
    <t xml:space="preserve">  plocha stávajících vyspravených omítek:51,66</t>
  </si>
  <si>
    <t xml:space="preserve">  plochy nových příček:</t>
  </si>
  <si>
    <t xml:space="preserve">  100mm:56,33*2</t>
  </si>
  <si>
    <t xml:space="preserve">  125mm:25,3*2</t>
  </si>
  <si>
    <t>celkem plocha:121,88+163,26</t>
  </si>
  <si>
    <t>612471411R00</t>
  </si>
  <si>
    <t>Úprava vnitřních stěn aktivovaným štukem</t>
  </si>
  <si>
    <t>plocha omítek stěn (perlinka+stěrka) s odečtem plochy obkladů:285,14-180,33</t>
  </si>
  <si>
    <t>špalety oken a dveří:0,35*(2,1*10+1,0*4+0,8)+0,25*(1,85*8+1,5*4)</t>
  </si>
  <si>
    <t>611403399RT2</t>
  </si>
  <si>
    <t>Hrubá výplň rýh maltou ve stropech, s použitím suché maltové směsi</t>
  </si>
  <si>
    <t>odhad - pro zapravení rýh po ubouraných příčkách a prostupech v nutném rozsahu:6,0</t>
  </si>
  <si>
    <t>612403399RT2</t>
  </si>
  <si>
    <t>Hrubá výplň rýh ve stěnách maltou, s použitím suché maltové směsi</t>
  </si>
  <si>
    <t>1.NP:2,96*0,2*4+2,2*6*0,2</t>
  </si>
  <si>
    <t>2.NP:2,96*0,2*4</t>
  </si>
  <si>
    <t>631343891R00</t>
  </si>
  <si>
    <t>Penetrace hloubková podlah 0,20 l/m2</t>
  </si>
  <si>
    <t>plocha po vybouraných dlažbách:49,04</t>
  </si>
  <si>
    <t>plocha po odstraněném PVC:6,15</t>
  </si>
  <si>
    <t>642942111RT3</t>
  </si>
  <si>
    <t>Osazení zárubní dveřních ocelových, pl. do 2,5 m2, včetně dodávky zárubně  70-80 x 197 x 11 cm</t>
  </si>
  <si>
    <t>prvky Z01, Z02:</t>
  </si>
  <si>
    <t>1.NP:6</t>
  </si>
  <si>
    <t>2.NP:5</t>
  </si>
  <si>
    <t>90-RT1</t>
  </si>
  <si>
    <t>Nespecifikovatelné práce, rezerva - odhad, opatření stavba za provozu atd.</t>
  </si>
  <si>
    <t>HZS</t>
  </si>
  <si>
    <t>941955001R00</t>
  </si>
  <si>
    <t>Lešení lehké pomocné, výška podlahy do 1,2 m</t>
  </si>
  <si>
    <t>962031133R00</t>
  </si>
  <si>
    <t>Bourání příček cihelných tl. 15 cm</t>
  </si>
  <si>
    <t xml:space="preserve">  (2,96-4*0,2)*(1,7+1,7)</t>
  </si>
  <si>
    <t xml:space="preserve">  odpočet otvorů:-0,8*2,0*2</t>
  </si>
  <si>
    <t xml:space="preserve">  (2,96-4*0,2)*(1,65+2,8+2*1,6)+2,96*2,4</t>
  </si>
  <si>
    <t>celkem:4,14+20,42</t>
  </si>
  <si>
    <t>962031132R00</t>
  </si>
  <si>
    <t>Bourání příček cihelných tl. 10 cm</t>
  </si>
  <si>
    <t>1.NP:2,16*(1,4*2+2,0*2)-4*0,7*2,0</t>
  </si>
  <si>
    <t>2.NP:2,16*(0,9+1,4)-0,7*2,0</t>
  </si>
  <si>
    <t>962200041RAA</t>
  </si>
  <si>
    <t>Bourání příček ze sklobetonu, tloušťka 10 cm</t>
  </si>
  <si>
    <t>1.NP:(1,7+1,7+6,1)*(4*0,2)</t>
  </si>
  <si>
    <t>2.NP:(1,65+2,8+2*1,6)*(4*0,2)</t>
  </si>
  <si>
    <t>968061125R00</t>
  </si>
  <si>
    <t>Vyvěšení dřevěných dveřních křídel pl. do 2 m2</t>
  </si>
  <si>
    <t>2.NP:3</t>
  </si>
  <si>
    <t>968072455R00</t>
  </si>
  <si>
    <t>Vybourání kovových dveřních zárubní pl. do 2 m2</t>
  </si>
  <si>
    <t>965041321R00</t>
  </si>
  <si>
    <t>Bourání střešního souvrství pl. do 1 m2, lehč. beton, izolace, vč. odstr. krytiny a zaprav.</t>
  </si>
  <si>
    <t>ks</t>
  </si>
  <si>
    <t>prostupy střešním pláštěm:3</t>
  </si>
  <si>
    <t>968091002R00</t>
  </si>
  <si>
    <t>Bourání parapetů teracových š. do 60 cm tl.3 cm</t>
  </si>
  <si>
    <t>m</t>
  </si>
  <si>
    <t>1.NP:1,5+1,5</t>
  </si>
  <si>
    <t>973031812R00</t>
  </si>
  <si>
    <t>Vysekání kapes pro zavázání příček tl. 10 cm</t>
  </si>
  <si>
    <t>1.NP:2,96*4</t>
  </si>
  <si>
    <t>2.NP:2,96*4</t>
  </si>
  <si>
    <t>973031813R00</t>
  </si>
  <si>
    <t>Vysekání kapes pro zavázání příček tl. 12,5 cm</t>
  </si>
  <si>
    <t>2.NP:2,96*2</t>
  </si>
  <si>
    <t>971033451R00</t>
  </si>
  <si>
    <t>Vybourání otv. zeď cihel. pl.0,25 m2, tl.45cm, MVC, prostup pro VZT</t>
  </si>
  <si>
    <t>972055341R00</t>
  </si>
  <si>
    <t>Vybourání otvorů stropy prefa 0,25 m2, nad 12 cm, prostupy ZTI</t>
  </si>
  <si>
    <t>prostupy ZTI:4+3</t>
  </si>
  <si>
    <t>978059531R00</t>
  </si>
  <si>
    <t>Odsekání vnitřních obkladů stěn nad 2 m2</t>
  </si>
  <si>
    <t xml:space="preserve">  Pouze zbylé obklady na obvodových stěnác a na příčkách, které zůstávají.Ostatní stávajícíobklady se vybourají společně se zdivem odstraňovaných příček.:</t>
  </si>
  <si>
    <t xml:space="preserve">  1.NP::</t>
  </si>
  <si>
    <t xml:space="preserve">  1,6*(2,9+3,2+2,9-2*0,1+3,2)</t>
  </si>
  <si>
    <t xml:space="preserve">  1,6*(2,8+2,9+2,9-2*0,1+2,8)</t>
  </si>
  <si>
    <t xml:space="preserve">  1,6*(1,7+6,1+1,7+6,1)</t>
  </si>
  <si>
    <t xml:space="preserve">  odpočet otvorů:-(1,5+1,5)*(1,6-0,85)</t>
  </si>
  <si>
    <t xml:space="preserve">  -1,6*(0,8+1,0*2)</t>
  </si>
  <si>
    <t xml:space="preserve">  1,6*(3,2+4,7-0,1+3,2)</t>
  </si>
  <si>
    <t xml:space="preserve">  odpočet otvorů:-1,5*(1,6-0,85)</t>
  </si>
  <si>
    <t xml:space="preserve">  -1,6*1,0</t>
  </si>
  <si>
    <t>Celkem:55,35+14,87</t>
  </si>
  <si>
    <t>978013141R00</t>
  </si>
  <si>
    <t>Otlučení omítek vnitřních stěn v rozsahu do 30 %</t>
  </si>
  <si>
    <t>60,78/1,6*(2,96-1,6)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</si>
  <si>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</si>
  <si>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</si>
  <si>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</si>
  <si>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</si>
  <si>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</si>
  <si>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25,71*5</t>
  </si>
  <si>
    <t>979011111R00</t>
  </si>
  <si>
    <t>Svislá doprava suti a vybour. hmot za 2.NP a 1.PP</t>
  </si>
  <si>
    <t>979999998R00</t>
  </si>
  <si>
    <t xml:space="preserve">Poplatek za skládku suti 5% příměsí </t>
  </si>
  <si>
    <t>979990110R00</t>
  </si>
  <si>
    <t>Poplatek za skládku suti - směsný odpad</t>
  </si>
  <si>
    <t>979081111RT2</t>
  </si>
  <si>
    <t>Odvoz suti a vybour. hmot na skládku do 1 km, kontejner 4 t</t>
  </si>
  <si>
    <t>979081121R00</t>
  </si>
  <si>
    <t>Příplatek k odvozu za každý další 1 km</t>
  </si>
  <si>
    <t>25,71*30</t>
  </si>
  <si>
    <t>979097011R00</t>
  </si>
  <si>
    <t>Pronájem kontejneru 4 t</t>
  </si>
  <si>
    <t xml:space="preserve">den   </t>
  </si>
  <si>
    <t>999281108R00</t>
  </si>
  <si>
    <t>Přesun hmot pro opravy a údržbu do výšky 12 m</t>
  </si>
  <si>
    <t>8,43+0,58+0,4+3,06+0,27</t>
  </si>
  <si>
    <t>711210010RAA</t>
  </si>
  <si>
    <t>Nátěr hydroizolační těsnicí hmotou,  proti vlhkosti, vč. koutových pásků</t>
  </si>
  <si>
    <t>1.NP - m.č.109 úklid:2,91+(1,5*2+1,7*2)*0,3</t>
  </si>
  <si>
    <t>720-RT1</t>
  </si>
  <si>
    <t>Zdravotechnická instalace-dle rozpočtu specialisty, viz příloha</t>
  </si>
  <si>
    <t>soubor</t>
  </si>
  <si>
    <t>730-RT1</t>
  </si>
  <si>
    <t>Ústřední vytápění - odhad stavebních úprav</t>
  </si>
  <si>
    <t>761620010RAB</t>
  </si>
  <si>
    <t xml:space="preserve">Sklobetonové okno z tvárnic  čirých, tvárnice 190 x 190 x 100 mm, vč. pomoc. výztuže </t>
  </si>
  <si>
    <t>1.NP:3*0,2*(1,6+1,2)</t>
  </si>
  <si>
    <t>2.NP:3*0,2*(1,6+1,0)</t>
  </si>
  <si>
    <t>766661112R00</t>
  </si>
  <si>
    <t>Montáž dveří do zárubně,otevíravých 1kř.do 0,8 m</t>
  </si>
  <si>
    <t>766670021R00</t>
  </si>
  <si>
    <t>Montáž kliky a štítku</t>
  </si>
  <si>
    <t>54914629R</t>
  </si>
  <si>
    <t>Dveřní kování nerez - mat TI - WC kování</t>
  </si>
  <si>
    <t>POL3_0</t>
  </si>
  <si>
    <t>611601202R</t>
  </si>
  <si>
    <t>Dveře vnitřní  plné 1kř. 70x197 cm, lamino, prvek T/01</t>
  </si>
  <si>
    <t>611601203R</t>
  </si>
  <si>
    <t>Dveře vnitřní plné 1kř. 80x197 cm, lamino, prvek T/02</t>
  </si>
  <si>
    <t>766690010RAB</t>
  </si>
  <si>
    <t>Desky parapetní aglomer. dodávka a montáž, šířka do 30 cm, prvek T/03, T/04</t>
  </si>
  <si>
    <t>0,65*2+0,85*2</t>
  </si>
  <si>
    <t>766670029RA0</t>
  </si>
  <si>
    <t xml:space="preserve">Okno plastové atyp., dodávka a montáž, výměna za stávající,  DMT  a likvid. stávajících </t>
  </si>
  <si>
    <t>0,65*1,85*2+0,85*1,85*2</t>
  </si>
  <si>
    <t>767-RT1</t>
  </si>
  <si>
    <t>Protipožární větrací mřížka do dveří, prvek Z/04, 300/150, dodávka a montáž</t>
  </si>
  <si>
    <t>767-RT2</t>
  </si>
  <si>
    <t>Revizní dvířka do SDK 500/500, prvek Z/05, dodávka a montáž</t>
  </si>
  <si>
    <t>767-RT3</t>
  </si>
  <si>
    <t>Z/02 Repase stávajících ocelových zárubní 800/1970, opálení, tmelení,nat.zákl., 1x email, 1x lak</t>
  </si>
  <si>
    <t>771990010RA0</t>
  </si>
  <si>
    <t>Vybourání keramické nebo teracové dlažby</t>
  </si>
  <si>
    <t>1.NP(shodná plocha s novým stavem):28,09</t>
  </si>
  <si>
    <t>2.NP:3,2*(2,45+0,1+2,15)-0,1*(3,2+1,6*3+3,6)</t>
  </si>
  <si>
    <t>771100010RAA</t>
  </si>
  <si>
    <t>Vyrovnání podk.samoniv.hmotou , nivelační hmota tl. 3 mm, penetrace</t>
  </si>
  <si>
    <t xml:space="preserve">  5,23+1,34+1,34+6,28+5,12+1,34+1,34+3,19+2,91</t>
  </si>
  <si>
    <t xml:space="preserve">  2.NP::</t>
  </si>
  <si>
    <t xml:space="preserve">  4,06+3,58+1,43+1,61+1,61+5,09+3,57</t>
  </si>
  <si>
    <t>celkem:28,09+20,95</t>
  </si>
  <si>
    <t>777553219R00</t>
  </si>
  <si>
    <t xml:space="preserve">Příplatek za další 2 mm, samonivel. hmota </t>
  </si>
  <si>
    <t>771575014RAH</t>
  </si>
  <si>
    <t>Dlažba do tmele  velký formát, dlažba ve specifikaci</t>
  </si>
  <si>
    <t>1.NP:5,23+1,34+1,34+6,28+5,12+1,34+1,34+3,19+2,91</t>
  </si>
  <si>
    <t>2.NP:4,06+3,58+1,43+1,61+1,61+5,09+3,57</t>
  </si>
  <si>
    <t>59770102R</t>
  </si>
  <si>
    <t>Dlaždice 45/45 cm</t>
  </si>
  <si>
    <t>49,04*1,05</t>
  </si>
  <si>
    <t>771475014R00</t>
  </si>
  <si>
    <t>Obklad soklíků keram.rovných, tmel,výška 10 cm</t>
  </si>
  <si>
    <t>niky u dveří:0,4*10</t>
  </si>
  <si>
    <t>771578011R00</t>
  </si>
  <si>
    <t>Spára podlaha - stěna, silikonem</t>
  </si>
  <si>
    <t>998771101R00</t>
  </si>
  <si>
    <t>Přesun hmot pro podlahy z dlaždic, výšky do 6 m</t>
  </si>
  <si>
    <t>776510010RA0</t>
  </si>
  <si>
    <t>Demontáž povlakových podlah z nášlapné plochy</t>
  </si>
  <si>
    <t>podlaha v místnosti serveru:1,1*2,5+1,7*2,0</t>
  </si>
  <si>
    <t>776-RT1</t>
  </si>
  <si>
    <t>Doplnění a oprava stávajícího PVC antistatik, soklíky, detaily u nových příček</t>
  </si>
  <si>
    <t>781470014RAI</t>
  </si>
  <si>
    <t>Obklad vnitřní keramický 30 x 45 cm, do tmele, obklad ve specifikaci</t>
  </si>
  <si>
    <t xml:space="preserve">  104:2,1*(1,7+2,9+3,2+0,9+1,5+2,0)-(2*0,7*2,0+0,8*2,0+1,5*1,25)</t>
  </si>
  <si>
    <t xml:space="preserve">  103:2,1*(0,9*2+1,4*2)-0,7*2,0</t>
  </si>
  <si>
    <t xml:space="preserve">  102:2,1*(0,9*2+1,4*2)-0,7*2,0</t>
  </si>
  <si>
    <t xml:space="preserve">  101:2,1*(1,7+2,77+1,7+2,77)-(0,8*2,0+1,0*2,1)</t>
  </si>
  <si>
    <t xml:space="preserve">  109:2,1*(1,5+1,7+1,5+1,7)-(0,8*2,1)</t>
  </si>
  <si>
    <t xml:space="preserve">  108:2,1*(1,58+1,7+1,58+1,7)-(0,8*2,0+1,0*2,1)</t>
  </si>
  <si>
    <t xml:space="preserve">  105:2,1*(2,9+2,8+0,9+2,0+1,3)-(1,5*1,25+2*0,7*2,0+0,8*2,0)</t>
  </si>
  <si>
    <t xml:space="preserve">  106:2,1*(1,4*2+0,9*2)-0,7*2,0</t>
  </si>
  <si>
    <t xml:space="preserve">  107:2,1*(1,4*2+0,9*2)-0,7*2,0</t>
  </si>
  <si>
    <t xml:space="preserve">  201:2,1*(1,65+2,15+1,65+2,15)-(0,8*2,0+1,0*2,1)</t>
  </si>
  <si>
    <t xml:space="preserve">  202:2,1*(2,45+1,2+0,75+1,95)-(0,65*1,25+0,8*2,0)</t>
  </si>
  <si>
    <t xml:space="preserve">  203:2,1*(1,5+1,5+0,9)-0,7*2,0</t>
  </si>
  <si>
    <t xml:space="preserve">  206:2,1*(2,25+2,45+0,25+2,0+2,45)-(2*0,7*2,0+0,8*2,0)</t>
  </si>
  <si>
    <t xml:space="preserve">  204:2,1*(0,9*2+1,7*2)-(0,64*1,25+0,7*2,0)</t>
  </si>
  <si>
    <t xml:space="preserve">  205:2,1*(0,9*2+1,7*2)-0,7*2,0</t>
  </si>
  <si>
    <t xml:space="preserve">  208:2,1*(1,43*2+2,15*2)-1,0*2,1</t>
  </si>
  <si>
    <t>Celkem:103,81+76,49</t>
  </si>
  <si>
    <t>Dlaždice  30x45 cm</t>
  </si>
  <si>
    <t>180,30*1,05</t>
  </si>
  <si>
    <t>781497111RS3</t>
  </si>
  <si>
    <t>Lišta hliníková ukončovacích k obkladům , pro tloušťku obkladu 10 mm</t>
  </si>
  <si>
    <t>horní hrany, vnější rohy:</t>
  </si>
  <si>
    <t xml:space="preserve">  horní hrany:2,9+1,7+2,9+1,7</t>
  </si>
  <si>
    <t xml:space="preserve">  1,4*4+0,9*4</t>
  </si>
  <si>
    <t xml:space="preserve">  2,78*2+1,7*2</t>
  </si>
  <si>
    <t xml:space="preserve">  1,5*2+1,7*2+1,58*2+1,7*2</t>
  </si>
  <si>
    <t xml:space="preserve">  1,3+2,9+1,3+2,9</t>
  </si>
  <si>
    <t xml:space="preserve">  vnější rohy:2,1*2</t>
  </si>
  <si>
    <t xml:space="preserve">  honí hrany:1,65*2+2,15*2</t>
  </si>
  <si>
    <t xml:space="preserve">  1,95+2,45+0,55+2,45+0,75</t>
  </si>
  <si>
    <t xml:space="preserve">  1,5+0,9+1,5</t>
  </si>
  <si>
    <t xml:space="preserve">  1,43*2+2,15*2</t>
  </si>
  <si>
    <t xml:space="preserve">  2,25+2,45+0,25+2,0-0,86+2,45</t>
  </si>
  <si>
    <t xml:space="preserve">  1,7-0,64+0,9*2+1,7</t>
  </si>
  <si>
    <t xml:space="preserve">  1,7*2+0,9*2</t>
  </si>
  <si>
    <t>Celkem:62,12+49,31</t>
  </si>
  <si>
    <t>781- RT1</t>
  </si>
  <si>
    <t>Spára stěna - stěna, silikonem, vnitřní rohy</t>
  </si>
  <si>
    <t>1.NP:2,1*39</t>
  </si>
  <si>
    <t>2.NP:2,1*25</t>
  </si>
  <si>
    <t>998781101R00</t>
  </si>
  <si>
    <t>Přesun hmot pro obklady keramické, výšky do 6 m</t>
  </si>
  <si>
    <t>783-RT2</t>
  </si>
  <si>
    <t>Nátěr ocelové zárubně 600-800/1970, syntetický, 1x krycí, 1x email</t>
  </si>
  <si>
    <t>784450025RA0</t>
  </si>
  <si>
    <t>Malba ze směsi na SDK, penetrace 1x, bílá 2x</t>
  </si>
  <si>
    <t>plocha stěn (štuk):119,04</t>
  </si>
  <si>
    <t>plocha SDK podhledů:49,04</t>
  </si>
  <si>
    <t>Elektromontáže - dle rozpočtu specialisty, viz příloha</t>
  </si>
  <si>
    <t>M24-RT1</t>
  </si>
  <si>
    <t>Montáže vzduchotechnických zařízení, dle rozpočtu specialisty</t>
  </si>
  <si>
    <t>VN-RT1</t>
  </si>
  <si>
    <t>Zařízení staveniště 1,2%</t>
  </si>
  <si>
    <t>-</t>
  </si>
  <si>
    <t xml:space="preserve">  1167104*0,012</t>
  </si>
  <si>
    <t>1</t>
  </si>
  <si>
    <t>VN-RT2</t>
  </si>
  <si>
    <t>Ztížený přesun hmot 1,5%</t>
  </si>
  <si>
    <t xml:space="preserve">  1167000*0,015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</si>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</sst>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9" fillId="0" borderId="38" xfId="0" applyNumberFormat="1" applyFont="1" applyBorder="1" applyAlignment="1">
      <alignment vertical="top" wrapText="1" shrinkToFit="1"/>
    </xf>
    <xf numFmtId="164" fontId="19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9" t="s">
        <v>42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4"/>
      <c r="B2" s="81" t="s">
        <v>40</v>
      </c>
      <c r="C2" s="82"/>
      <c r="D2" s="235" t="s">
        <v>47</v>
      </c>
      <c r="E2" s="236"/>
      <c r="F2" s="236"/>
      <c r="G2" s="236"/>
      <c r="H2" s="236"/>
      <c r="I2" s="236"/>
      <c r="J2" s="237"/>
      <c r="O2" s="2"/>
    </row>
    <row r="3" spans="1:15" ht="23.25" customHeight="1" x14ac:dyDescent="0.2">
      <c r="A3" s="4"/>
      <c r="B3" s="83" t="s">
        <v>45</v>
      </c>
      <c r="C3" s="84"/>
      <c r="D3" s="228" t="s">
        <v>43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9"/>
      <c r="E11" s="239"/>
      <c r="F11" s="239"/>
      <c r="G11" s="23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6"/>
      <c r="E12" s="226"/>
      <c r="F12" s="226"/>
      <c r="G12" s="22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7"/>
      <c r="E13" s="227"/>
      <c r="F13" s="227"/>
      <c r="G13" s="2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8"/>
      <c r="F15" s="238"/>
      <c r="G15" s="223"/>
      <c r="H15" s="223"/>
      <c r="I15" s="223" t="s">
        <v>28</v>
      </c>
      <c r="J15" s="22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8"/>
      <c r="F16" s="225"/>
      <c r="G16" s="218"/>
      <c r="H16" s="225"/>
      <c r="I16" s="218">
        <f>SUMIF(F47:F71,A16,I47:I71)+SUMIF(F47:F71,"PSU",I47:I71)</f>
        <v>0</v>
      </c>
      <c r="J16" s="219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8"/>
      <c r="F17" s="225"/>
      <c r="G17" s="218"/>
      <c r="H17" s="225"/>
      <c r="I17" s="218">
        <f>SUMIF(F47:F71,A17,I47:I71)</f>
        <v>0</v>
      </c>
      <c r="J17" s="219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8"/>
      <c r="F18" s="225"/>
      <c r="G18" s="218"/>
      <c r="H18" s="225"/>
      <c r="I18" s="218">
        <f>SUMIF(F47:F71,A18,I47:I71)</f>
        <v>0</v>
      </c>
      <c r="J18" s="219"/>
    </row>
    <row r="19" spans="1:10" ht="23.25" customHeight="1" x14ac:dyDescent="0.2">
      <c r="A19" s="141" t="s">
        <v>104</v>
      </c>
      <c r="B19" s="142" t="s">
        <v>26</v>
      </c>
      <c r="C19" s="58"/>
      <c r="D19" s="59"/>
      <c r="E19" s="218"/>
      <c r="F19" s="225"/>
      <c r="G19" s="218"/>
      <c r="H19" s="225"/>
      <c r="I19" s="218">
        <f>SUMIF(F47:F71,A19,I47:I71)</f>
        <v>0</v>
      </c>
      <c r="J19" s="219"/>
    </row>
    <row r="20" spans="1:10" ht="23.25" customHeight="1" x14ac:dyDescent="0.2">
      <c r="A20" s="141" t="s">
        <v>105</v>
      </c>
      <c r="B20" s="142" t="s">
        <v>27</v>
      </c>
      <c r="C20" s="58"/>
      <c r="D20" s="59"/>
      <c r="E20" s="218"/>
      <c r="F20" s="225"/>
      <c r="G20" s="218"/>
      <c r="H20" s="225"/>
      <c r="I20" s="218">
        <f>SUMIF(F47:F71,A20,I47:I71)</f>
        <v>0</v>
      </c>
      <c r="J20" s="219"/>
    </row>
    <row r="21" spans="1:10" ht="23.25" customHeight="1" x14ac:dyDescent="0.2">
      <c r="A21" s="4"/>
      <c r="B21" s="74" t="s">
        <v>28</v>
      </c>
      <c r="C21" s="75"/>
      <c r="D21" s="76"/>
      <c r="E21" s="220"/>
      <c r="F21" s="221"/>
      <c r="G21" s="220"/>
      <c r="H21" s="221"/>
      <c r="I21" s="220">
        <f>SUM(I16:J20)</f>
        <v>0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6">
        <f>ZakladDPHSniVypocet</f>
        <v>0</v>
      </c>
      <c r="H23" s="217"/>
      <c r="I23" s="21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1">
        <f>ZakladDPHSni*SazbaDPH1/100</f>
        <v>0</v>
      </c>
      <c r="H24" s="242"/>
      <c r="I24" s="24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6">
        <f>ZakladDPHZaklVypocet</f>
        <v>0</v>
      </c>
      <c r="H25" s="217"/>
      <c r="I25" s="21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2">
        <f>ZakladDPHZakl*SazbaDPH2/100</f>
        <v>0</v>
      </c>
      <c r="H26" s="213"/>
      <c r="I26" s="21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4">
        <f>0</f>
        <v>0</v>
      </c>
      <c r="H27" s="214"/>
      <c r="I27" s="21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2">
        <f>ZakladDPHSniVypocet+ZakladDPHZaklVypocet</f>
        <v>0</v>
      </c>
      <c r="H28" s="222"/>
      <c r="I28" s="22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5">
        <f>ZakladDPHSni+DPHSni+ZakladDPHZakl+DPHZakl+Zaokrouhleni</f>
        <v>0</v>
      </c>
      <c r="H29" s="215"/>
      <c r="I29" s="215"/>
      <c r="J29" s="11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44287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0" t="s">
        <v>2</v>
      </c>
      <c r="E35" s="24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43"/>
      <c r="D39" s="244"/>
      <c r="E39" s="244"/>
      <c r="F39" s="108">
        <f>' Pol'!AC285</f>
        <v>0</v>
      </c>
      <c r="G39" s="109">
        <f>' Pol'!AD285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5" t="s">
        <v>52</v>
      </c>
      <c r="C40" s="246"/>
      <c r="D40" s="246"/>
      <c r="E40" s="24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54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55</v>
      </c>
      <c r="G46" s="129"/>
      <c r="H46" s="129"/>
      <c r="I46" s="248" t="s">
        <v>28</v>
      </c>
      <c r="J46" s="248"/>
    </row>
    <row r="47" spans="1:10" ht="25.5" customHeight="1" x14ac:dyDescent="0.2">
      <c r="A47" s="122"/>
      <c r="B47" s="130" t="s">
        <v>56</v>
      </c>
      <c r="C47" s="250" t="s">
        <v>57</v>
      </c>
      <c r="D47" s="251"/>
      <c r="E47" s="251"/>
      <c r="F47" s="132" t="s">
        <v>23</v>
      </c>
      <c r="G47" s="133"/>
      <c r="H47" s="133"/>
      <c r="I47" s="249">
        <f>' Pol'!G8</f>
        <v>0</v>
      </c>
      <c r="J47" s="249"/>
    </row>
    <row r="48" spans="1:10" ht="25.5" customHeight="1" x14ac:dyDescent="0.2">
      <c r="A48" s="122"/>
      <c r="B48" s="124" t="s">
        <v>58</v>
      </c>
      <c r="C48" s="233" t="s">
        <v>59</v>
      </c>
      <c r="D48" s="234"/>
      <c r="E48" s="234"/>
      <c r="F48" s="134" t="s">
        <v>23</v>
      </c>
      <c r="G48" s="135"/>
      <c r="H48" s="135"/>
      <c r="I48" s="232">
        <f>' Pol'!G37</f>
        <v>0</v>
      </c>
      <c r="J48" s="232"/>
    </row>
    <row r="49" spans="1:10" ht="25.5" customHeight="1" x14ac:dyDescent="0.2">
      <c r="A49" s="122"/>
      <c r="B49" s="124" t="s">
        <v>60</v>
      </c>
      <c r="C49" s="233" t="s">
        <v>61</v>
      </c>
      <c r="D49" s="234"/>
      <c r="E49" s="234"/>
      <c r="F49" s="134" t="s">
        <v>23</v>
      </c>
      <c r="G49" s="135"/>
      <c r="H49" s="135"/>
      <c r="I49" s="232">
        <f>' Pol'!G48</f>
        <v>0</v>
      </c>
      <c r="J49" s="232"/>
    </row>
    <row r="50" spans="1:10" ht="25.5" customHeight="1" x14ac:dyDescent="0.2">
      <c r="A50" s="122"/>
      <c r="B50" s="124" t="s">
        <v>62</v>
      </c>
      <c r="C50" s="233" t="s">
        <v>63</v>
      </c>
      <c r="D50" s="234"/>
      <c r="E50" s="234"/>
      <c r="F50" s="134" t="s">
        <v>23</v>
      </c>
      <c r="G50" s="135"/>
      <c r="H50" s="135"/>
      <c r="I50" s="232">
        <f>' Pol'!G51</f>
        <v>0</v>
      </c>
      <c r="J50" s="232"/>
    </row>
    <row r="51" spans="1:10" ht="25.5" customHeight="1" x14ac:dyDescent="0.2">
      <c r="A51" s="122"/>
      <c r="B51" s="124" t="s">
        <v>64</v>
      </c>
      <c r="C51" s="233" t="s">
        <v>65</v>
      </c>
      <c r="D51" s="234"/>
      <c r="E51" s="234"/>
      <c r="F51" s="134" t="s">
        <v>23</v>
      </c>
      <c r="G51" s="135"/>
      <c r="H51" s="135"/>
      <c r="I51" s="232">
        <f>' Pol'!G71</f>
        <v>0</v>
      </c>
      <c r="J51" s="232"/>
    </row>
    <row r="52" spans="1:10" ht="25.5" customHeight="1" x14ac:dyDescent="0.2">
      <c r="A52" s="122"/>
      <c r="B52" s="124" t="s">
        <v>66</v>
      </c>
      <c r="C52" s="233" t="s">
        <v>67</v>
      </c>
      <c r="D52" s="234"/>
      <c r="E52" s="234"/>
      <c r="F52" s="134" t="s">
        <v>23</v>
      </c>
      <c r="G52" s="135"/>
      <c r="H52" s="135"/>
      <c r="I52" s="232">
        <f>' Pol'!G75</f>
        <v>0</v>
      </c>
      <c r="J52" s="232"/>
    </row>
    <row r="53" spans="1:10" ht="25.5" customHeight="1" x14ac:dyDescent="0.2">
      <c r="A53" s="122"/>
      <c r="B53" s="124" t="s">
        <v>68</v>
      </c>
      <c r="C53" s="233" t="s">
        <v>69</v>
      </c>
      <c r="D53" s="234"/>
      <c r="E53" s="234"/>
      <c r="F53" s="134" t="s">
        <v>23</v>
      </c>
      <c r="G53" s="135"/>
      <c r="H53" s="135"/>
      <c r="I53" s="232">
        <f>' Pol'!G80</f>
        <v>0</v>
      </c>
      <c r="J53" s="232"/>
    </row>
    <row r="54" spans="1:10" ht="25.5" customHeight="1" x14ac:dyDescent="0.2">
      <c r="A54" s="122"/>
      <c r="B54" s="124" t="s">
        <v>70</v>
      </c>
      <c r="C54" s="233" t="s">
        <v>71</v>
      </c>
      <c r="D54" s="234"/>
      <c r="E54" s="234"/>
      <c r="F54" s="134" t="s">
        <v>23</v>
      </c>
      <c r="G54" s="135"/>
      <c r="H54" s="135"/>
      <c r="I54" s="232">
        <f>' Pol'!G82</f>
        <v>0</v>
      </c>
      <c r="J54" s="232"/>
    </row>
    <row r="55" spans="1:10" ht="25.5" customHeight="1" x14ac:dyDescent="0.2">
      <c r="A55" s="122"/>
      <c r="B55" s="124" t="s">
        <v>72</v>
      </c>
      <c r="C55" s="233" t="s">
        <v>73</v>
      </c>
      <c r="D55" s="234"/>
      <c r="E55" s="234"/>
      <c r="F55" s="134" t="s">
        <v>23</v>
      </c>
      <c r="G55" s="135"/>
      <c r="H55" s="135"/>
      <c r="I55" s="232">
        <f>' Pol'!G84</f>
        <v>0</v>
      </c>
      <c r="J55" s="232"/>
    </row>
    <row r="56" spans="1:10" ht="25.5" customHeight="1" x14ac:dyDescent="0.2">
      <c r="A56" s="122"/>
      <c r="B56" s="124" t="s">
        <v>74</v>
      </c>
      <c r="C56" s="233" t="s">
        <v>75</v>
      </c>
      <c r="D56" s="234"/>
      <c r="E56" s="234"/>
      <c r="F56" s="134" t="s">
        <v>23</v>
      </c>
      <c r="G56" s="135"/>
      <c r="H56" s="135"/>
      <c r="I56" s="232">
        <f>' Pol'!G113</f>
        <v>0</v>
      </c>
      <c r="J56" s="232"/>
    </row>
    <row r="57" spans="1:10" ht="25.5" customHeight="1" x14ac:dyDescent="0.2">
      <c r="A57" s="122"/>
      <c r="B57" s="124" t="s">
        <v>76</v>
      </c>
      <c r="C57" s="233" t="s">
        <v>77</v>
      </c>
      <c r="D57" s="234"/>
      <c r="E57" s="234"/>
      <c r="F57" s="134" t="s">
        <v>23</v>
      </c>
      <c r="G57" s="135"/>
      <c r="H57" s="135"/>
      <c r="I57" s="232">
        <f>' Pol'!G152</f>
        <v>0</v>
      </c>
      <c r="J57" s="232"/>
    </row>
    <row r="58" spans="1:10" ht="25.5" customHeight="1" x14ac:dyDescent="0.2">
      <c r="A58" s="122"/>
      <c r="B58" s="124" t="s">
        <v>78</v>
      </c>
      <c r="C58" s="233" t="s">
        <v>79</v>
      </c>
      <c r="D58" s="234"/>
      <c r="E58" s="234"/>
      <c r="F58" s="134" t="s">
        <v>24</v>
      </c>
      <c r="G58" s="135"/>
      <c r="H58" s="135"/>
      <c r="I58" s="232">
        <f>' Pol'!G155</f>
        <v>0</v>
      </c>
      <c r="J58" s="232"/>
    </row>
    <row r="59" spans="1:10" ht="25.5" customHeight="1" x14ac:dyDescent="0.2">
      <c r="A59" s="122"/>
      <c r="B59" s="124" t="s">
        <v>80</v>
      </c>
      <c r="C59" s="233" t="s">
        <v>81</v>
      </c>
      <c r="D59" s="234"/>
      <c r="E59" s="234"/>
      <c r="F59" s="134" t="s">
        <v>24</v>
      </c>
      <c r="G59" s="135"/>
      <c r="H59" s="135"/>
      <c r="I59" s="232">
        <f>' Pol'!G158</f>
        <v>0</v>
      </c>
      <c r="J59" s="232"/>
    </row>
    <row r="60" spans="1:10" ht="25.5" customHeight="1" x14ac:dyDescent="0.2">
      <c r="A60" s="122"/>
      <c r="B60" s="124" t="s">
        <v>82</v>
      </c>
      <c r="C60" s="233" t="s">
        <v>83</v>
      </c>
      <c r="D60" s="234"/>
      <c r="E60" s="234"/>
      <c r="F60" s="134" t="s">
        <v>24</v>
      </c>
      <c r="G60" s="135"/>
      <c r="H60" s="135"/>
      <c r="I60" s="232">
        <f>' Pol'!G160</f>
        <v>0</v>
      </c>
      <c r="J60" s="232"/>
    </row>
    <row r="61" spans="1:10" ht="25.5" customHeight="1" x14ac:dyDescent="0.2">
      <c r="A61" s="122"/>
      <c r="B61" s="124" t="s">
        <v>84</v>
      </c>
      <c r="C61" s="233" t="s">
        <v>85</v>
      </c>
      <c r="D61" s="234"/>
      <c r="E61" s="234"/>
      <c r="F61" s="134" t="s">
        <v>24</v>
      </c>
      <c r="G61" s="135"/>
      <c r="H61" s="135"/>
      <c r="I61" s="232">
        <f>' Pol'!G162</f>
        <v>0</v>
      </c>
      <c r="J61" s="232"/>
    </row>
    <row r="62" spans="1:10" ht="25.5" customHeight="1" x14ac:dyDescent="0.2">
      <c r="A62" s="122"/>
      <c r="B62" s="124" t="s">
        <v>86</v>
      </c>
      <c r="C62" s="233" t="s">
        <v>87</v>
      </c>
      <c r="D62" s="234"/>
      <c r="E62" s="234"/>
      <c r="F62" s="134" t="s">
        <v>24</v>
      </c>
      <c r="G62" s="135"/>
      <c r="H62" s="135"/>
      <c r="I62" s="232">
        <f>' Pol'!G166</f>
        <v>0</v>
      </c>
      <c r="J62" s="232"/>
    </row>
    <row r="63" spans="1:10" ht="25.5" customHeight="1" x14ac:dyDescent="0.2">
      <c r="A63" s="122"/>
      <c r="B63" s="124" t="s">
        <v>88</v>
      </c>
      <c r="C63" s="233" t="s">
        <v>89</v>
      </c>
      <c r="D63" s="234"/>
      <c r="E63" s="234"/>
      <c r="F63" s="134" t="s">
        <v>24</v>
      </c>
      <c r="G63" s="135"/>
      <c r="H63" s="135"/>
      <c r="I63" s="232">
        <f>' Pol'!G176</f>
        <v>0</v>
      </c>
      <c r="J63" s="232"/>
    </row>
    <row r="64" spans="1:10" ht="25.5" customHeight="1" x14ac:dyDescent="0.2">
      <c r="A64" s="122"/>
      <c r="B64" s="124" t="s">
        <v>90</v>
      </c>
      <c r="C64" s="233" t="s">
        <v>91</v>
      </c>
      <c r="D64" s="234"/>
      <c r="E64" s="234"/>
      <c r="F64" s="134" t="s">
        <v>24</v>
      </c>
      <c r="G64" s="135"/>
      <c r="H64" s="135"/>
      <c r="I64" s="232">
        <f>' Pol'!G180</f>
        <v>0</v>
      </c>
      <c r="J64" s="232"/>
    </row>
    <row r="65" spans="1:10" ht="25.5" customHeight="1" x14ac:dyDescent="0.2">
      <c r="A65" s="122"/>
      <c r="B65" s="124" t="s">
        <v>92</v>
      </c>
      <c r="C65" s="233" t="s">
        <v>93</v>
      </c>
      <c r="D65" s="234"/>
      <c r="E65" s="234"/>
      <c r="F65" s="134" t="s">
        <v>24</v>
      </c>
      <c r="G65" s="135"/>
      <c r="H65" s="135"/>
      <c r="I65" s="232">
        <f>' Pol'!G204</f>
        <v>0</v>
      </c>
      <c r="J65" s="232"/>
    </row>
    <row r="66" spans="1:10" ht="25.5" customHeight="1" x14ac:dyDescent="0.2">
      <c r="A66" s="122"/>
      <c r="B66" s="124" t="s">
        <v>94</v>
      </c>
      <c r="C66" s="233" t="s">
        <v>95</v>
      </c>
      <c r="D66" s="234"/>
      <c r="E66" s="234"/>
      <c r="F66" s="134" t="s">
        <v>24</v>
      </c>
      <c r="G66" s="135"/>
      <c r="H66" s="135"/>
      <c r="I66" s="232">
        <f>' Pol'!G208</f>
        <v>0</v>
      </c>
      <c r="J66" s="232"/>
    </row>
    <row r="67" spans="1:10" ht="25.5" customHeight="1" x14ac:dyDescent="0.2">
      <c r="A67" s="122"/>
      <c r="B67" s="124" t="s">
        <v>96</v>
      </c>
      <c r="C67" s="233" t="s">
        <v>97</v>
      </c>
      <c r="D67" s="234"/>
      <c r="E67" s="234"/>
      <c r="F67" s="134" t="s">
        <v>24</v>
      </c>
      <c r="G67" s="135"/>
      <c r="H67" s="135"/>
      <c r="I67" s="232">
        <f>' Pol'!G263</f>
        <v>0</v>
      </c>
      <c r="J67" s="232"/>
    </row>
    <row r="68" spans="1:10" ht="25.5" customHeight="1" x14ac:dyDescent="0.2">
      <c r="A68" s="122"/>
      <c r="B68" s="124" t="s">
        <v>98</v>
      </c>
      <c r="C68" s="233" t="s">
        <v>99</v>
      </c>
      <c r="D68" s="234"/>
      <c r="E68" s="234"/>
      <c r="F68" s="134" t="s">
        <v>24</v>
      </c>
      <c r="G68" s="135"/>
      <c r="H68" s="135"/>
      <c r="I68" s="232">
        <f>' Pol'!G265</f>
        <v>0</v>
      </c>
      <c r="J68" s="232"/>
    </row>
    <row r="69" spans="1:10" ht="25.5" customHeight="1" x14ac:dyDescent="0.2">
      <c r="A69" s="122"/>
      <c r="B69" s="124" t="s">
        <v>100</v>
      </c>
      <c r="C69" s="233" t="s">
        <v>101</v>
      </c>
      <c r="D69" s="234"/>
      <c r="E69" s="234"/>
      <c r="F69" s="134" t="s">
        <v>25</v>
      </c>
      <c r="G69" s="135"/>
      <c r="H69" s="135"/>
      <c r="I69" s="232">
        <f>' Pol'!G269</f>
        <v>0</v>
      </c>
      <c r="J69" s="232"/>
    </row>
    <row r="70" spans="1:10" ht="25.5" customHeight="1" x14ac:dyDescent="0.2">
      <c r="A70" s="122"/>
      <c r="B70" s="124" t="s">
        <v>102</v>
      </c>
      <c r="C70" s="233" t="s">
        <v>103</v>
      </c>
      <c r="D70" s="234"/>
      <c r="E70" s="234"/>
      <c r="F70" s="134" t="s">
        <v>25</v>
      </c>
      <c r="G70" s="135"/>
      <c r="H70" s="135"/>
      <c r="I70" s="232">
        <f>' Pol'!G271</f>
        <v>0</v>
      </c>
      <c r="J70" s="232"/>
    </row>
    <row r="71" spans="1:10" ht="25.5" customHeight="1" x14ac:dyDescent="0.2">
      <c r="A71" s="122"/>
      <c r="B71" s="131" t="s">
        <v>104</v>
      </c>
      <c r="C71" s="253" t="s">
        <v>26</v>
      </c>
      <c r="D71" s="254"/>
      <c r="E71" s="254"/>
      <c r="F71" s="136" t="s">
        <v>104</v>
      </c>
      <c r="G71" s="137"/>
      <c r="H71" s="137"/>
      <c r="I71" s="252">
        <f>' Pol'!G273</f>
        <v>0</v>
      </c>
      <c r="J71" s="252"/>
    </row>
    <row r="72" spans="1:10" ht="25.5" customHeight="1" x14ac:dyDescent="0.2">
      <c r="A72" s="123"/>
      <c r="B72" s="127" t="s">
        <v>1</v>
      </c>
      <c r="C72" s="127"/>
      <c r="D72" s="128"/>
      <c r="E72" s="128"/>
      <c r="F72" s="138"/>
      <c r="G72" s="139"/>
      <c r="H72" s="139"/>
      <c r="I72" s="255">
        <f>SUM(I47:I71)</f>
        <v>0</v>
      </c>
      <c r="J72" s="255"/>
    </row>
    <row r="73" spans="1:10" x14ac:dyDescent="0.2">
      <c r="F73" s="140"/>
      <c r="G73" s="96"/>
      <c r="H73" s="140"/>
      <c r="I73" s="96"/>
      <c r="J73" s="96"/>
    </row>
    <row r="74" spans="1:10" x14ac:dyDescent="0.2">
      <c r="F74" s="140"/>
      <c r="G74" s="96"/>
      <c r="H74" s="140"/>
      <c r="I74" s="96"/>
      <c r="J74" s="96"/>
    </row>
    <row r="75" spans="1:10" x14ac:dyDescent="0.2">
      <c r="F75" s="140"/>
      <c r="G75" s="96"/>
      <c r="H75" s="140"/>
      <c r="I75" s="96"/>
      <c r="J7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9">
    <mergeCell ref="I70:J70"/>
    <mergeCell ref="C70:E70"/>
    <mergeCell ref="I71:J71"/>
    <mergeCell ref="C71:E71"/>
    <mergeCell ref="I72:J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79" t="s">
        <v>41</v>
      </c>
      <c r="B2" s="78"/>
      <c r="C2" s="258"/>
      <c r="D2" s="258"/>
      <c r="E2" s="258"/>
      <c r="F2" s="258"/>
      <c r="G2" s="259"/>
    </row>
    <row r="3" spans="1:7" ht="24.95" hidden="1" customHeight="1" x14ac:dyDescent="0.2">
      <c r="A3" s="79" t="s">
        <v>7</v>
      </c>
      <c r="B3" s="78"/>
      <c r="C3" s="258"/>
      <c r="D3" s="258"/>
      <c r="E3" s="258"/>
      <c r="F3" s="258"/>
      <c r="G3" s="259"/>
    </row>
    <row r="4" spans="1:7" ht="24.95" hidden="1" customHeight="1" x14ac:dyDescent="0.2">
      <c r="A4" s="79" t="s">
        <v>8</v>
      </c>
      <c r="B4" s="78"/>
      <c r="C4" s="258"/>
      <c r="D4" s="258"/>
      <c r="E4" s="258"/>
      <c r="F4" s="258"/>
      <c r="G4" s="25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95"/>
  <sheetViews>
    <sheetView tabSelected="1" workbookViewId="0">
      <selection activeCell="Y293" sqref="Y29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t="s">
        <v>107</v>
      </c>
    </row>
    <row r="2" spans="1:60" ht="24.95" customHeight="1" x14ac:dyDescent="0.2">
      <c r="A2" s="145" t="s">
        <v>106</v>
      </c>
      <c r="B2" s="143"/>
      <c r="C2" s="273" t="s">
        <v>47</v>
      </c>
      <c r="D2" s="274"/>
      <c r="E2" s="274"/>
      <c r="F2" s="274"/>
      <c r="G2" s="275"/>
      <c r="AE2" t="s">
        <v>108</v>
      </c>
    </row>
    <row r="3" spans="1:60" ht="24.95" customHeight="1" x14ac:dyDescent="0.2">
      <c r="A3" s="146" t="s">
        <v>7</v>
      </c>
      <c r="B3" s="144"/>
      <c r="C3" s="276" t="s">
        <v>43</v>
      </c>
      <c r="D3" s="277"/>
      <c r="E3" s="277"/>
      <c r="F3" s="277"/>
      <c r="G3" s="278"/>
      <c r="AE3" t="s">
        <v>109</v>
      </c>
    </row>
    <row r="4" spans="1:60" ht="24.95" hidden="1" customHeight="1" x14ac:dyDescent="0.2">
      <c r="A4" s="146" t="s">
        <v>8</v>
      </c>
      <c r="B4" s="144"/>
      <c r="C4" s="276"/>
      <c r="D4" s="277"/>
      <c r="E4" s="277"/>
      <c r="F4" s="277"/>
      <c r="G4" s="278"/>
      <c r="AE4" t="s">
        <v>110</v>
      </c>
    </row>
    <row r="5" spans="1:60" hidden="1" x14ac:dyDescent="0.2">
      <c r="A5" s="147" t="s">
        <v>111</v>
      </c>
      <c r="B5" s="148"/>
      <c r="C5" s="149"/>
      <c r="D5" s="150"/>
      <c r="E5" s="150"/>
      <c r="F5" s="150"/>
      <c r="G5" s="151"/>
      <c r="AE5" t="s">
        <v>112</v>
      </c>
    </row>
    <row r="7" spans="1:60" ht="38.25" x14ac:dyDescent="0.2">
      <c r="A7" s="156" t="s">
        <v>113</v>
      </c>
      <c r="B7" s="157" t="s">
        <v>114</v>
      </c>
      <c r="C7" s="157" t="s">
        <v>115</v>
      </c>
      <c r="D7" s="156" t="s">
        <v>116</v>
      </c>
      <c r="E7" s="156" t="s">
        <v>117</v>
      </c>
      <c r="F7" s="152" t="s">
        <v>118</v>
      </c>
      <c r="G7" s="179" t="s">
        <v>28</v>
      </c>
      <c r="H7" s="180" t="s">
        <v>29</v>
      </c>
      <c r="I7" s="180" t="s">
        <v>119</v>
      </c>
      <c r="J7" s="180" t="s">
        <v>30</v>
      </c>
      <c r="K7" s="180" t="s">
        <v>120</v>
      </c>
      <c r="L7" s="180" t="s">
        <v>121</v>
      </c>
      <c r="M7" s="180" t="s">
        <v>122</v>
      </c>
      <c r="N7" s="180" t="s">
        <v>123</v>
      </c>
      <c r="O7" s="180" t="s">
        <v>124</v>
      </c>
      <c r="P7" s="180" t="s">
        <v>125</v>
      </c>
      <c r="Q7" s="180" t="s">
        <v>126</v>
      </c>
      <c r="R7" s="180" t="s">
        <v>127</v>
      </c>
      <c r="S7" s="180" t="s">
        <v>128</v>
      </c>
      <c r="T7" s="180" t="s">
        <v>129</v>
      </c>
      <c r="U7" s="159" t="s">
        <v>130</v>
      </c>
    </row>
    <row r="8" spans="1:60" x14ac:dyDescent="0.2">
      <c r="A8" s="181" t="s">
        <v>131</v>
      </c>
      <c r="B8" s="182" t="s">
        <v>56</v>
      </c>
      <c r="C8" s="183" t="s">
        <v>57</v>
      </c>
      <c r="D8" s="184"/>
      <c r="E8" s="185"/>
      <c r="F8" s="186"/>
      <c r="G8" s="186">
        <f>SUMIF(AE9:AE36,"&lt;&gt;NOR",G9:G36)</f>
        <v>0</v>
      </c>
      <c r="H8" s="186"/>
      <c r="I8" s="186">
        <f>SUM(I9:I36)</f>
        <v>0</v>
      </c>
      <c r="J8" s="186"/>
      <c r="K8" s="186">
        <f>SUM(K9:K36)</f>
        <v>0</v>
      </c>
      <c r="L8" s="186"/>
      <c r="M8" s="186">
        <f>SUM(M9:M36)</f>
        <v>0</v>
      </c>
      <c r="N8" s="158"/>
      <c r="O8" s="158">
        <f>SUM(O9:O36)</f>
        <v>8.4268400000000003</v>
      </c>
      <c r="P8" s="158"/>
      <c r="Q8" s="158">
        <f>SUM(Q9:Q36)</f>
        <v>0</v>
      </c>
      <c r="R8" s="158"/>
      <c r="S8" s="158"/>
      <c r="T8" s="181"/>
      <c r="U8" s="158">
        <f>SUM(U9:U36)</f>
        <v>86.87</v>
      </c>
      <c r="AE8" t="s">
        <v>132</v>
      </c>
    </row>
    <row r="9" spans="1:60" ht="22.5" outlineLevel="1" x14ac:dyDescent="0.2">
      <c r="A9" s="154">
        <v>1</v>
      </c>
      <c r="B9" s="160" t="s">
        <v>133</v>
      </c>
      <c r="C9" s="198" t="s">
        <v>134</v>
      </c>
      <c r="D9" s="162" t="s">
        <v>135</v>
      </c>
      <c r="E9" s="171">
        <v>56.33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63">
        <v>5.2510000000000001E-2</v>
      </c>
      <c r="O9" s="163">
        <f>ROUND(E9*N9,5)</f>
        <v>2.9578899999999999</v>
      </c>
      <c r="P9" s="163">
        <v>0</v>
      </c>
      <c r="Q9" s="163">
        <f>ROUND(E9*P9,5)</f>
        <v>0</v>
      </c>
      <c r="R9" s="163"/>
      <c r="S9" s="163"/>
      <c r="T9" s="164">
        <v>0.57389000000000001</v>
      </c>
      <c r="U9" s="163">
        <f>ROUND(E9*T9,2)</f>
        <v>32.33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136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9" t="s">
        <v>137</v>
      </c>
      <c r="D10" s="165"/>
      <c r="E10" s="172"/>
      <c r="F10" s="177"/>
      <c r="G10" s="177"/>
      <c r="H10" s="177"/>
      <c r="I10" s="177"/>
      <c r="J10" s="177"/>
      <c r="K10" s="177"/>
      <c r="L10" s="177"/>
      <c r="M10" s="177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138</v>
      </c>
      <c r="AF10" s="153">
        <v>2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200" t="s">
        <v>139</v>
      </c>
      <c r="D11" s="165"/>
      <c r="E11" s="172"/>
      <c r="F11" s="177"/>
      <c r="G11" s="177"/>
      <c r="H11" s="177"/>
      <c r="I11" s="177"/>
      <c r="J11" s="177"/>
      <c r="K11" s="177"/>
      <c r="L11" s="177"/>
      <c r="M11" s="177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138</v>
      </c>
      <c r="AF11" s="153">
        <v>2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200" t="s">
        <v>140</v>
      </c>
      <c r="D12" s="165"/>
      <c r="E12" s="172">
        <v>22.815999999999999</v>
      </c>
      <c r="F12" s="177"/>
      <c r="G12" s="177"/>
      <c r="H12" s="177"/>
      <c r="I12" s="177"/>
      <c r="J12" s="177"/>
      <c r="K12" s="177"/>
      <c r="L12" s="177"/>
      <c r="M12" s="177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138</v>
      </c>
      <c r="AF12" s="153">
        <v>2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200" t="s">
        <v>141</v>
      </c>
      <c r="D13" s="165"/>
      <c r="E13" s="172"/>
      <c r="F13" s="177"/>
      <c r="G13" s="177"/>
      <c r="H13" s="177"/>
      <c r="I13" s="177"/>
      <c r="J13" s="177"/>
      <c r="K13" s="177"/>
      <c r="L13" s="177"/>
      <c r="M13" s="177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138</v>
      </c>
      <c r="AF13" s="153">
        <v>2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201" t="s">
        <v>142</v>
      </c>
      <c r="D14" s="166"/>
      <c r="E14" s="173">
        <v>22.815999999999999</v>
      </c>
      <c r="F14" s="177"/>
      <c r="G14" s="177"/>
      <c r="H14" s="177"/>
      <c r="I14" s="177"/>
      <c r="J14" s="177"/>
      <c r="K14" s="177"/>
      <c r="L14" s="177"/>
      <c r="M14" s="177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138</v>
      </c>
      <c r="AF14" s="153">
        <v>3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200" t="s">
        <v>143</v>
      </c>
      <c r="D15" s="165"/>
      <c r="E15" s="172"/>
      <c r="F15" s="177"/>
      <c r="G15" s="177"/>
      <c r="H15" s="177"/>
      <c r="I15" s="177"/>
      <c r="J15" s="177"/>
      <c r="K15" s="177"/>
      <c r="L15" s="177"/>
      <c r="M15" s="177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138</v>
      </c>
      <c r="AF15" s="153">
        <v>2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200" t="s">
        <v>144</v>
      </c>
      <c r="D16" s="165"/>
      <c r="E16" s="172">
        <v>33.003999999999998</v>
      </c>
      <c r="F16" s="177"/>
      <c r="G16" s="177"/>
      <c r="H16" s="177"/>
      <c r="I16" s="177"/>
      <c r="J16" s="177"/>
      <c r="K16" s="177"/>
      <c r="L16" s="177"/>
      <c r="M16" s="177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138</v>
      </c>
      <c r="AF16" s="153">
        <v>2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200" t="s">
        <v>145</v>
      </c>
      <c r="D17" s="165"/>
      <c r="E17" s="172">
        <v>7.9119999999999999</v>
      </c>
      <c r="F17" s="177"/>
      <c r="G17" s="177"/>
      <c r="H17" s="177"/>
      <c r="I17" s="177"/>
      <c r="J17" s="177"/>
      <c r="K17" s="177"/>
      <c r="L17" s="177"/>
      <c r="M17" s="177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138</v>
      </c>
      <c r="AF17" s="153">
        <v>2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200" t="s">
        <v>146</v>
      </c>
      <c r="D18" s="165"/>
      <c r="E18" s="172">
        <v>-7.4</v>
      </c>
      <c r="F18" s="177"/>
      <c r="G18" s="177"/>
      <c r="H18" s="177"/>
      <c r="I18" s="177"/>
      <c r="J18" s="177"/>
      <c r="K18" s="177"/>
      <c r="L18" s="177"/>
      <c r="M18" s="177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138</v>
      </c>
      <c r="AF18" s="153">
        <v>2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201" t="s">
        <v>142</v>
      </c>
      <c r="D19" s="166"/>
      <c r="E19" s="173">
        <v>33.515999999999998</v>
      </c>
      <c r="F19" s="177"/>
      <c r="G19" s="177"/>
      <c r="H19" s="177"/>
      <c r="I19" s="177"/>
      <c r="J19" s="177"/>
      <c r="K19" s="177"/>
      <c r="L19" s="177"/>
      <c r="M19" s="177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138</v>
      </c>
      <c r="AF19" s="153">
        <v>3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9" t="s">
        <v>147</v>
      </c>
      <c r="D20" s="165"/>
      <c r="E20" s="172"/>
      <c r="F20" s="177"/>
      <c r="G20" s="177"/>
      <c r="H20" s="177"/>
      <c r="I20" s="177"/>
      <c r="J20" s="177"/>
      <c r="K20" s="177"/>
      <c r="L20" s="177"/>
      <c r="M20" s="177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138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202" t="s">
        <v>148</v>
      </c>
      <c r="D21" s="167"/>
      <c r="E21" s="174">
        <v>56.33</v>
      </c>
      <c r="F21" s="177"/>
      <c r="G21" s="177"/>
      <c r="H21" s="177"/>
      <c r="I21" s="177"/>
      <c r="J21" s="177"/>
      <c r="K21" s="177"/>
      <c r="L21" s="177"/>
      <c r="M21" s="177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138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2</v>
      </c>
      <c r="B22" s="160" t="s">
        <v>149</v>
      </c>
      <c r="C22" s="198" t="s">
        <v>150</v>
      </c>
      <c r="D22" s="162" t="s">
        <v>135</v>
      </c>
      <c r="E22" s="171">
        <v>25.303999999999998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63">
        <v>7.8359999999999999E-2</v>
      </c>
      <c r="O22" s="163">
        <f>ROUND(E22*N22,5)</f>
        <v>1.98282</v>
      </c>
      <c r="P22" s="163">
        <v>0</v>
      </c>
      <c r="Q22" s="163">
        <f>ROUND(E22*P22,5)</f>
        <v>0</v>
      </c>
      <c r="R22" s="163"/>
      <c r="S22" s="163"/>
      <c r="T22" s="164">
        <v>0.62165000000000004</v>
      </c>
      <c r="U22" s="163">
        <f>ROUND(E22*T22,2)</f>
        <v>15.73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136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9" t="s">
        <v>137</v>
      </c>
      <c r="D23" s="165"/>
      <c r="E23" s="172"/>
      <c r="F23" s="177"/>
      <c r="G23" s="177"/>
      <c r="H23" s="177"/>
      <c r="I23" s="177"/>
      <c r="J23" s="177"/>
      <c r="K23" s="177"/>
      <c r="L23" s="177"/>
      <c r="M23" s="177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138</v>
      </c>
      <c r="AF23" s="153">
        <v>2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200" t="s">
        <v>139</v>
      </c>
      <c r="D24" s="165"/>
      <c r="E24" s="172"/>
      <c r="F24" s="177"/>
      <c r="G24" s="177"/>
      <c r="H24" s="177"/>
      <c r="I24" s="177"/>
      <c r="J24" s="177"/>
      <c r="K24" s="177"/>
      <c r="L24" s="177"/>
      <c r="M24" s="177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138</v>
      </c>
      <c r="AF24" s="153">
        <v>2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200" t="s">
        <v>151</v>
      </c>
      <c r="D25" s="165"/>
      <c r="E25" s="172">
        <v>10.064</v>
      </c>
      <c r="F25" s="177"/>
      <c r="G25" s="177"/>
      <c r="H25" s="177"/>
      <c r="I25" s="177"/>
      <c r="J25" s="177"/>
      <c r="K25" s="177"/>
      <c r="L25" s="177"/>
      <c r="M25" s="177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138</v>
      </c>
      <c r="AF25" s="153">
        <v>2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201" t="s">
        <v>142</v>
      </c>
      <c r="D26" s="166"/>
      <c r="E26" s="173">
        <v>10.064</v>
      </c>
      <c r="F26" s="177"/>
      <c r="G26" s="177"/>
      <c r="H26" s="177"/>
      <c r="I26" s="177"/>
      <c r="J26" s="177"/>
      <c r="K26" s="177"/>
      <c r="L26" s="177"/>
      <c r="M26" s="177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138</v>
      </c>
      <c r="AF26" s="153">
        <v>3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200" t="s">
        <v>143</v>
      </c>
      <c r="D27" s="165"/>
      <c r="E27" s="172"/>
      <c r="F27" s="177"/>
      <c r="G27" s="177"/>
      <c r="H27" s="177"/>
      <c r="I27" s="177"/>
      <c r="J27" s="177"/>
      <c r="K27" s="177"/>
      <c r="L27" s="177"/>
      <c r="M27" s="177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138</v>
      </c>
      <c r="AF27" s="153">
        <v>2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200" t="s">
        <v>152</v>
      </c>
      <c r="D28" s="165"/>
      <c r="E28" s="172">
        <v>15.244</v>
      </c>
      <c r="F28" s="177"/>
      <c r="G28" s="177"/>
      <c r="H28" s="177"/>
      <c r="I28" s="177"/>
      <c r="J28" s="177"/>
      <c r="K28" s="177"/>
      <c r="L28" s="177"/>
      <c r="M28" s="177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138</v>
      </c>
      <c r="AF28" s="153">
        <v>2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201" t="s">
        <v>142</v>
      </c>
      <c r="D29" s="166"/>
      <c r="E29" s="173">
        <v>15.244</v>
      </c>
      <c r="F29" s="177"/>
      <c r="G29" s="177"/>
      <c r="H29" s="177"/>
      <c r="I29" s="177"/>
      <c r="J29" s="177"/>
      <c r="K29" s="177"/>
      <c r="L29" s="177"/>
      <c r="M29" s="177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138</v>
      </c>
      <c r="AF29" s="153">
        <v>3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9" t="s">
        <v>147</v>
      </c>
      <c r="D30" s="165"/>
      <c r="E30" s="172"/>
      <c r="F30" s="177"/>
      <c r="G30" s="177"/>
      <c r="H30" s="177"/>
      <c r="I30" s="177"/>
      <c r="J30" s="177"/>
      <c r="K30" s="177"/>
      <c r="L30" s="177"/>
      <c r="M30" s="177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138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202" t="s">
        <v>153</v>
      </c>
      <c r="D31" s="167"/>
      <c r="E31" s="174">
        <v>25.303999999999998</v>
      </c>
      <c r="F31" s="177"/>
      <c r="G31" s="177"/>
      <c r="H31" s="177"/>
      <c r="I31" s="177"/>
      <c r="J31" s="177"/>
      <c r="K31" s="177"/>
      <c r="L31" s="177"/>
      <c r="M31" s="177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138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3</v>
      </c>
      <c r="B32" s="160" t="s">
        <v>154</v>
      </c>
      <c r="C32" s="198" t="s">
        <v>155</v>
      </c>
      <c r="D32" s="162" t="s">
        <v>135</v>
      </c>
      <c r="E32" s="171">
        <v>85.717999999999989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63">
        <v>3.7670000000000002E-2</v>
      </c>
      <c r="O32" s="163">
        <f>ROUND(E32*N32,5)</f>
        <v>3.2290000000000001</v>
      </c>
      <c r="P32" s="163">
        <v>0</v>
      </c>
      <c r="Q32" s="163">
        <f>ROUND(E32*P32,5)</f>
        <v>0</v>
      </c>
      <c r="R32" s="163"/>
      <c r="S32" s="163"/>
      <c r="T32" s="164">
        <v>0.41</v>
      </c>
      <c r="U32" s="163">
        <f>ROUND(E32*T32,2)</f>
        <v>35.14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156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202" t="s">
        <v>157</v>
      </c>
      <c r="D33" s="167"/>
      <c r="E33" s="174">
        <v>70.22</v>
      </c>
      <c r="F33" s="177"/>
      <c r="G33" s="177"/>
      <c r="H33" s="177"/>
      <c r="I33" s="177"/>
      <c r="J33" s="177"/>
      <c r="K33" s="177"/>
      <c r="L33" s="177"/>
      <c r="M33" s="177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138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/>
      <c r="B34" s="160"/>
      <c r="C34" s="202" t="s">
        <v>158</v>
      </c>
      <c r="D34" s="167"/>
      <c r="E34" s="174">
        <v>15.497999999999999</v>
      </c>
      <c r="F34" s="177"/>
      <c r="G34" s="177"/>
      <c r="H34" s="177"/>
      <c r="I34" s="177"/>
      <c r="J34" s="177"/>
      <c r="K34" s="177"/>
      <c r="L34" s="177"/>
      <c r="M34" s="177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138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4</v>
      </c>
      <c r="B35" s="160" t="s">
        <v>159</v>
      </c>
      <c r="C35" s="198" t="s">
        <v>160</v>
      </c>
      <c r="D35" s="162" t="s">
        <v>161</v>
      </c>
      <c r="E35" s="171">
        <v>9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63">
        <v>2.8570000000000002E-2</v>
      </c>
      <c r="O35" s="163">
        <f>ROUND(E35*N35,5)</f>
        <v>0.25713000000000003</v>
      </c>
      <c r="P35" s="163">
        <v>0</v>
      </c>
      <c r="Q35" s="163">
        <f>ROUND(E35*P35,5)</f>
        <v>0</v>
      </c>
      <c r="R35" s="163"/>
      <c r="S35" s="163"/>
      <c r="T35" s="164">
        <v>0.40775</v>
      </c>
      <c r="U35" s="163">
        <f>ROUND(E35*T35,2)</f>
        <v>3.67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156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202" t="s">
        <v>162</v>
      </c>
      <c r="D36" s="167"/>
      <c r="E36" s="174">
        <v>9</v>
      </c>
      <c r="F36" s="177"/>
      <c r="G36" s="177"/>
      <c r="H36" s="177"/>
      <c r="I36" s="177"/>
      <c r="J36" s="177"/>
      <c r="K36" s="177"/>
      <c r="L36" s="177"/>
      <c r="M36" s="177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138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x14ac:dyDescent="0.2">
      <c r="A37" s="155" t="s">
        <v>131</v>
      </c>
      <c r="B37" s="161" t="s">
        <v>58</v>
      </c>
      <c r="C37" s="203" t="s">
        <v>59</v>
      </c>
      <c r="D37" s="168"/>
      <c r="E37" s="175"/>
      <c r="F37" s="178"/>
      <c r="G37" s="178">
        <f>SUMIF(AE38:AE47,"&lt;&gt;NOR",G38:G47)</f>
        <v>0</v>
      </c>
      <c r="H37" s="178"/>
      <c r="I37" s="178">
        <f>SUM(I38:I47)</f>
        <v>0</v>
      </c>
      <c r="J37" s="178"/>
      <c r="K37" s="178">
        <f>SUM(K38:K47)</f>
        <v>0</v>
      </c>
      <c r="L37" s="178"/>
      <c r="M37" s="178">
        <f>SUM(M38:M47)</f>
        <v>0</v>
      </c>
      <c r="N37" s="169"/>
      <c r="O37" s="169">
        <f>SUM(O38:O47)</f>
        <v>0.58160999999999996</v>
      </c>
      <c r="P37" s="169"/>
      <c r="Q37" s="169">
        <f>SUM(Q38:Q47)</f>
        <v>0</v>
      </c>
      <c r="R37" s="169"/>
      <c r="S37" s="169"/>
      <c r="T37" s="170"/>
      <c r="U37" s="169">
        <f>SUM(U38:U47)</f>
        <v>46.59</v>
      </c>
      <c r="AE37" t="s">
        <v>132</v>
      </c>
    </row>
    <row r="38" spans="1:60" ht="22.5" outlineLevel="1" x14ac:dyDescent="0.2">
      <c r="A38" s="154">
        <v>5</v>
      </c>
      <c r="B38" s="160" t="s">
        <v>163</v>
      </c>
      <c r="C38" s="198" t="s">
        <v>164</v>
      </c>
      <c r="D38" s="162" t="s">
        <v>135</v>
      </c>
      <c r="E38" s="171">
        <v>49.04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63">
        <v>1.1860000000000001E-2</v>
      </c>
      <c r="O38" s="163">
        <f>ROUND(E38*N38,5)</f>
        <v>0.58160999999999996</v>
      </c>
      <c r="P38" s="163">
        <v>0</v>
      </c>
      <c r="Q38" s="163">
        <f>ROUND(E38*P38,5)</f>
        <v>0</v>
      </c>
      <c r="R38" s="163"/>
      <c r="S38" s="163"/>
      <c r="T38" s="164">
        <v>0.95</v>
      </c>
      <c r="U38" s="163">
        <f>ROUND(E38*T38,2)</f>
        <v>46.59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156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9" t="s">
        <v>137</v>
      </c>
      <c r="D39" s="165"/>
      <c r="E39" s="172"/>
      <c r="F39" s="177"/>
      <c r="G39" s="177"/>
      <c r="H39" s="177"/>
      <c r="I39" s="177"/>
      <c r="J39" s="177"/>
      <c r="K39" s="177"/>
      <c r="L39" s="177"/>
      <c r="M39" s="177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138</v>
      </c>
      <c r="AF39" s="153">
        <v>2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0"/>
      <c r="C40" s="200" t="s">
        <v>139</v>
      </c>
      <c r="D40" s="165"/>
      <c r="E40" s="172"/>
      <c r="F40" s="177"/>
      <c r="G40" s="177"/>
      <c r="H40" s="177"/>
      <c r="I40" s="177"/>
      <c r="J40" s="177"/>
      <c r="K40" s="177"/>
      <c r="L40" s="177"/>
      <c r="M40" s="177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138</v>
      </c>
      <c r="AF40" s="153">
        <v>2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200" t="s">
        <v>165</v>
      </c>
      <c r="D41" s="165"/>
      <c r="E41" s="172">
        <v>28.09</v>
      </c>
      <c r="F41" s="177"/>
      <c r="G41" s="177"/>
      <c r="H41" s="177"/>
      <c r="I41" s="177"/>
      <c r="J41" s="177"/>
      <c r="K41" s="177"/>
      <c r="L41" s="177"/>
      <c r="M41" s="177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138</v>
      </c>
      <c r="AF41" s="153">
        <v>2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201" t="s">
        <v>142</v>
      </c>
      <c r="D42" s="166"/>
      <c r="E42" s="173">
        <v>28.09</v>
      </c>
      <c r="F42" s="177"/>
      <c r="G42" s="177"/>
      <c r="H42" s="177"/>
      <c r="I42" s="177"/>
      <c r="J42" s="177"/>
      <c r="K42" s="177"/>
      <c r="L42" s="177"/>
      <c r="M42" s="177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138</v>
      </c>
      <c r="AF42" s="153">
        <v>3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0"/>
      <c r="C43" s="200" t="s">
        <v>143</v>
      </c>
      <c r="D43" s="165"/>
      <c r="E43" s="172"/>
      <c r="F43" s="177"/>
      <c r="G43" s="177"/>
      <c r="H43" s="177"/>
      <c r="I43" s="177"/>
      <c r="J43" s="177"/>
      <c r="K43" s="177"/>
      <c r="L43" s="177"/>
      <c r="M43" s="177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138</v>
      </c>
      <c r="AF43" s="153">
        <v>2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200" t="s">
        <v>166</v>
      </c>
      <c r="D44" s="165"/>
      <c r="E44" s="172">
        <v>20.95</v>
      </c>
      <c r="F44" s="177"/>
      <c r="G44" s="177"/>
      <c r="H44" s="177"/>
      <c r="I44" s="177"/>
      <c r="J44" s="177"/>
      <c r="K44" s="177"/>
      <c r="L44" s="177"/>
      <c r="M44" s="177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138</v>
      </c>
      <c r="AF44" s="153">
        <v>2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201" t="s">
        <v>142</v>
      </c>
      <c r="D45" s="166"/>
      <c r="E45" s="173">
        <v>20.95</v>
      </c>
      <c r="F45" s="177"/>
      <c r="G45" s="177"/>
      <c r="H45" s="177"/>
      <c r="I45" s="177"/>
      <c r="J45" s="177"/>
      <c r="K45" s="177"/>
      <c r="L45" s="177"/>
      <c r="M45" s="177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138</v>
      </c>
      <c r="AF45" s="153">
        <v>3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9" t="s">
        <v>147</v>
      </c>
      <c r="D46" s="165"/>
      <c r="E46" s="172"/>
      <c r="F46" s="177"/>
      <c r="G46" s="177"/>
      <c r="H46" s="177"/>
      <c r="I46" s="177"/>
      <c r="J46" s="177"/>
      <c r="K46" s="177"/>
      <c r="L46" s="177"/>
      <c r="M46" s="177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138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0"/>
      <c r="C47" s="202" t="s">
        <v>167</v>
      </c>
      <c r="D47" s="167"/>
      <c r="E47" s="174">
        <v>49.04</v>
      </c>
      <c r="F47" s="177"/>
      <c r="G47" s="177"/>
      <c r="H47" s="177"/>
      <c r="I47" s="177"/>
      <c r="J47" s="177"/>
      <c r="K47" s="177"/>
      <c r="L47" s="177"/>
      <c r="M47" s="177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138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5" t="s">
        <v>131</v>
      </c>
      <c r="B48" s="161" t="s">
        <v>60</v>
      </c>
      <c r="C48" s="203" t="s">
        <v>61</v>
      </c>
      <c r="D48" s="168"/>
      <c r="E48" s="175"/>
      <c r="F48" s="178"/>
      <c r="G48" s="178">
        <f>SUMIF(AE49:AE50,"&lt;&gt;NOR",G49:G50)</f>
        <v>0</v>
      </c>
      <c r="H48" s="178"/>
      <c r="I48" s="178">
        <f>SUM(I49:I50)</f>
        <v>0</v>
      </c>
      <c r="J48" s="178"/>
      <c r="K48" s="178">
        <f>SUM(K49:K50)</f>
        <v>0</v>
      </c>
      <c r="L48" s="178"/>
      <c r="M48" s="178">
        <f>SUM(M49:M50)</f>
        <v>0</v>
      </c>
      <c r="N48" s="169"/>
      <c r="O48" s="169">
        <f>SUM(O49:O50)</f>
        <v>3.9E-2</v>
      </c>
      <c r="P48" s="169"/>
      <c r="Q48" s="169">
        <f>SUM(Q49:Q50)</f>
        <v>0</v>
      </c>
      <c r="R48" s="169"/>
      <c r="S48" s="169"/>
      <c r="T48" s="170"/>
      <c r="U48" s="169">
        <f>SUM(U49:U50)</f>
        <v>8.5299999999999994</v>
      </c>
      <c r="AE48" t="s">
        <v>132</v>
      </c>
    </row>
    <row r="49" spans="1:60" outlineLevel="1" x14ac:dyDescent="0.2">
      <c r="A49" s="154">
        <v>6</v>
      </c>
      <c r="B49" s="160" t="s">
        <v>168</v>
      </c>
      <c r="C49" s="198" t="s">
        <v>169</v>
      </c>
      <c r="D49" s="162" t="s">
        <v>135</v>
      </c>
      <c r="E49" s="171">
        <v>121.88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63">
        <v>3.2000000000000003E-4</v>
      </c>
      <c r="O49" s="163">
        <f>ROUND(E49*N49,5)</f>
        <v>3.9E-2</v>
      </c>
      <c r="P49" s="163">
        <v>0</v>
      </c>
      <c r="Q49" s="163">
        <f>ROUND(E49*P49,5)</f>
        <v>0</v>
      </c>
      <c r="R49" s="163"/>
      <c r="S49" s="163"/>
      <c r="T49" s="164">
        <v>7.0000000000000007E-2</v>
      </c>
      <c r="U49" s="163">
        <f>ROUND(E49*T49,2)</f>
        <v>8.5299999999999994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156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/>
      <c r="B50" s="160"/>
      <c r="C50" s="202" t="s">
        <v>170</v>
      </c>
      <c r="D50" s="167"/>
      <c r="E50" s="174">
        <v>121.88</v>
      </c>
      <c r="F50" s="177"/>
      <c r="G50" s="177"/>
      <c r="H50" s="177"/>
      <c r="I50" s="177"/>
      <c r="J50" s="177"/>
      <c r="K50" s="177"/>
      <c r="L50" s="177"/>
      <c r="M50" s="177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138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55" t="s">
        <v>131</v>
      </c>
      <c r="B51" s="161" t="s">
        <v>62</v>
      </c>
      <c r="C51" s="203" t="s">
        <v>63</v>
      </c>
      <c r="D51" s="168"/>
      <c r="E51" s="175"/>
      <c r="F51" s="178"/>
      <c r="G51" s="178">
        <f>SUMIF(AE52:AE70,"&lt;&gt;NOR",G52:G70)</f>
        <v>0</v>
      </c>
      <c r="H51" s="178"/>
      <c r="I51" s="178">
        <f>SUM(I52:I70)</f>
        <v>0</v>
      </c>
      <c r="J51" s="178"/>
      <c r="K51" s="178">
        <f>SUM(K52:K70)</f>
        <v>0</v>
      </c>
      <c r="L51" s="178"/>
      <c r="M51" s="178">
        <f>SUM(M52:M70)</f>
        <v>0</v>
      </c>
      <c r="N51" s="169"/>
      <c r="O51" s="169">
        <f>SUM(O52:O70)</f>
        <v>3.0655100000000002</v>
      </c>
      <c r="P51" s="169"/>
      <c r="Q51" s="169">
        <f>SUM(Q52:Q70)</f>
        <v>0</v>
      </c>
      <c r="R51" s="169"/>
      <c r="S51" s="169"/>
      <c r="T51" s="170"/>
      <c r="U51" s="169">
        <f>SUM(U52:U70)</f>
        <v>151.38</v>
      </c>
      <c r="AE51" t="s">
        <v>132</v>
      </c>
    </row>
    <row r="52" spans="1:60" ht="22.5" outlineLevel="1" x14ac:dyDescent="0.2">
      <c r="A52" s="154">
        <v>7</v>
      </c>
      <c r="B52" s="160" t="s">
        <v>171</v>
      </c>
      <c r="C52" s="198" t="s">
        <v>172</v>
      </c>
      <c r="D52" s="162" t="s">
        <v>135</v>
      </c>
      <c r="E52" s="171">
        <v>285.14</v>
      </c>
      <c r="F52" s="176"/>
      <c r="G52" s="177">
        <f>ROUND(E52*F52,2)</f>
        <v>0</v>
      </c>
      <c r="H52" s="176"/>
      <c r="I52" s="177">
        <f>ROUND(E52*H52,2)</f>
        <v>0</v>
      </c>
      <c r="J52" s="176"/>
      <c r="K52" s="177">
        <f>ROUND(E52*J52,2)</f>
        <v>0</v>
      </c>
      <c r="L52" s="177">
        <v>21</v>
      </c>
      <c r="M52" s="177">
        <f>G52*(1+L52/100)</f>
        <v>0</v>
      </c>
      <c r="N52" s="163">
        <v>4.9100000000000003E-3</v>
      </c>
      <c r="O52" s="163">
        <f>ROUND(E52*N52,5)</f>
        <v>1.40004</v>
      </c>
      <c r="P52" s="163">
        <v>0</v>
      </c>
      <c r="Q52" s="163">
        <f>ROUND(E52*P52,5)</f>
        <v>0</v>
      </c>
      <c r="R52" s="163"/>
      <c r="S52" s="163"/>
      <c r="T52" s="164">
        <v>0.36199999999999999</v>
      </c>
      <c r="U52" s="163">
        <f>ROUND(E52*T52,2)</f>
        <v>103.22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156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9" t="s">
        <v>137</v>
      </c>
      <c r="D53" s="165"/>
      <c r="E53" s="172"/>
      <c r="F53" s="177"/>
      <c r="G53" s="177"/>
      <c r="H53" s="177"/>
      <c r="I53" s="177"/>
      <c r="J53" s="177"/>
      <c r="K53" s="177"/>
      <c r="L53" s="177"/>
      <c r="M53" s="177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138</v>
      </c>
      <c r="AF53" s="153">
        <v>2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200" t="s">
        <v>173</v>
      </c>
      <c r="D54" s="165"/>
      <c r="E54" s="172">
        <v>70.22</v>
      </c>
      <c r="F54" s="177"/>
      <c r="G54" s="177"/>
      <c r="H54" s="177"/>
      <c r="I54" s="177"/>
      <c r="J54" s="177"/>
      <c r="K54" s="177"/>
      <c r="L54" s="177"/>
      <c r="M54" s="177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138</v>
      </c>
      <c r="AF54" s="153">
        <v>2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200" t="s">
        <v>174</v>
      </c>
      <c r="D55" s="165"/>
      <c r="E55" s="172">
        <v>51.66</v>
      </c>
      <c r="F55" s="177"/>
      <c r="G55" s="177"/>
      <c r="H55" s="177"/>
      <c r="I55" s="177"/>
      <c r="J55" s="177"/>
      <c r="K55" s="177"/>
      <c r="L55" s="177"/>
      <c r="M55" s="177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138</v>
      </c>
      <c r="AF55" s="153">
        <v>2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201" t="s">
        <v>142</v>
      </c>
      <c r="D56" s="166"/>
      <c r="E56" s="173">
        <v>121.88</v>
      </c>
      <c r="F56" s="177"/>
      <c r="G56" s="177"/>
      <c r="H56" s="177"/>
      <c r="I56" s="177"/>
      <c r="J56" s="177"/>
      <c r="K56" s="177"/>
      <c r="L56" s="177"/>
      <c r="M56" s="177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138</v>
      </c>
      <c r="AF56" s="153">
        <v>3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0"/>
      <c r="C57" s="200" t="s">
        <v>175</v>
      </c>
      <c r="D57" s="165"/>
      <c r="E57" s="172"/>
      <c r="F57" s="177"/>
      <c r="G57" s="177"/>
      <c r="H57" s="177"/>
      <c r="I57" s="177"/>
      <c r="J57" s="177"/>
      <c r="K57" s="177"/>
      <c r="L57" s="177"/>
      <c r="M57" s="177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138</v>
      </c>
      <c r="AF57" s="153">
        <v>2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200" t="s">
        <v>176</v>
      </c>
      <c r="D58" s="165"/>
      <c r="E58" s="172">
        <v>112.66</v>
      </c>
      <c r="F58" s="177"/>
      <c r="G58" s="177"/>
      <c r="H58" s="177"/>
      <c r="I58" s="177"/>
      <c r="J58" s="177"/>
      <c r="K58" s="177"/>
      <c r="L58" s="177"/>
      <c r="M58" s="177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138</v>
      </c>
      <c r="AF58" s="153">
        <v>2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200" t="s">
        <v>177</v>
      </c>
      <c r="D59" s="165"/>
      <c r="E59" s="172">
        <v>50.6</v>
      </c>
      <c r="F59" s="177"/>
      <c r="G59" s="177"/>
      <c r="H59" s="177"/>
      <c r="I59" s="177"/>
      <c r="J59" s="177"/>
      <c r="K59" s="177"/>
      <c r="L59" s="177"/>
      <c r="M59" s="177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138</v>
      </c>
      <c r="AF59" s="153">
        <v>2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201" t="s">
        <v>142</v>
      </c>
      <c r="D60" s="166"/>
      <c r="E60" s="173">
        <v>163.26</v>
      </c>
      <c r="F60" s="177"/>
      <c r="G60" s="177"/>
      <c r="H60" s="177"/>
      <c r="I60" s="177"/>
      <c r="J60" s="177"/>
      <c r="K60" s="177"/>
      <c r="L60" s="177"/>
      <c r="M60" s="177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138</v>
      </c>
      <c r="AF60" s="153">
        <v>3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9" t="s">
        <v>147</v>
      </c>
      <c r="D61" s="165"/>
      <c r="E61" s="172"/>
      <c r="F61" s="177"/>
      <c r="G61" s="177"/>
      <c r="H61" s="177"/>
      <c r="I61" s="177"/>
      <c r="J61" s="177"/>
      <c r="K61" s="177"/>
      <c r="L61" s="177"/>
      <c r="M61" s="177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138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202" t="s">
        <v>178</v>
      </c>
      <c r="D62" s="167"/>
      <c r="E62" s="174">
        <v>285.14</v>
      </c>
      <c r="F62" s="177"/>
      <c r="G62" s="177"/>
      <c r="H62" s="177"/>
      <c r="I62" s="177"/>
      <c r="J62" s="177"/>
      <c r="K62" s="177"/>
      <c r="L62" s="177"/>
      <c r="M62" s="177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138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8</v>
      </c>
      <c r="B63" s="160" t="s">
        <v>179</v>
      </c>
      <c r="C63" s="198" t="s">
        <v>180</v>
      </c>
      <c r="D63" s="162" t="s">
        <v>135</v>
      </c>
      <c r="E63" s="171">
        <v>119.04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63">
        <v>6.3499999999999997E-3</v>
      </c>
      <c r="O63" s="163">
        <f>ROUND(E63*N63,5)</f>
        <v>0.75590000000000002</v>
      </c>
      <c r="P63" s="163">
        <v>0</v>
      </c>
      <c r="Q63" s="163">
        <f>ROUND(E63*P63,5)</f>
        <v>0</v>
      </c>
      <c r="R63" s="163"/>
      <c r="S63" s="163"/>
      <c r="T63" s="164">
        <v>0.31900000000000001</v>
      </c>
      <c r="U63" s="163">
        <f>ROUND(E63*T63,2)</f>
        <v>37.97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156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/>
      <c r="B64" s="160"/>
      <c r="C64" s="202" t="s">
        <v>181</v>
      </c>
      <c r="D64" s="167"/>
      <c r="E64" s="174">
        <v>104.81</v>
      </c>
      <c r="F64" s="177"/>
      <c r="G64" s="177"/>
      <c r="H64" s="177"/>
      <c r="I64" s="177"/>
      <c r="J64" s="177"/>
      <c r="K64" s="177"/>
      <c r="L64" s="177"/>
      <c r="M64" s="177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138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/>
      <c r="B65" s="160"/>
      <c r="C65" s="202" t="s">
        <v>182</v>
      </c>
      <c r="D65" s="167"/>
      <c r="E65" s="174">
        <v>14.23</v>
      </c>
      <c r="F65" s="177"/>
      <c r="G65" s="177"/>
      <c r="H65" s="177"/>
      <c r="I65" s="177"/>
      <c r="J65" s="177"/>
      <c r="K65" s="177"/>
      <c r="L65" s="177"/>
      <c r="M65" s="177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138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9</v>
      </c>
      <c r="B66" s="160" t="s">
        <v>183</v>
      </c>
      <c r="C66" s="198" t="s">
        <v>184</v>
      </c>
      <c r="D66" s="162" t="s">
        <v>135</v>
      </c>
      <c r="E66" s="171">
        <v>6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63">
        <v>6.8000000000000005E-2</v>
      </c>
      <c r="O66" s="163">
        <f>ROUND(E66*N66,5)</f>
        <v>0.40799999999999997</v>
      </c>
      <c r="P66" s="163">
        <v>0</v>
      </c>
      <c r="Q66" s="163">
        <f>ROUND(E66*P66,5)</f>
        <v>0</v>
      </c>
      <c r="R66" s="163"/>
      <c r="S66" s="163"/>
      <c r="T66" s="164">
        <v>0.81945000000000001</v>
      </c>
      <c r="U66" s="163">
        <f>ROUND(E66*T66,2)</f>
        <v>4.92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156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/>
      <c r="B67" s="160"/>
      <c r="C67" s="202" t="s">
        <v>185</v>
      </c>
      <c r="D67" s="167"/>
      <c r="E67" s="174">
        <v>6</v>
      </c>
      <c r="F67" s="177"/>
      <c r="G67" s="177"/>
      <c r="H67" s="177"/>
      <c r="I67" s="177"/>
      <c r="J67" s="177"/>
      <c r="K67" s="177"/>
      <c r="L67" s="177"/>
      <c r="M67" s="177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138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10</v>
      </c>
      <c r="B68" s="160" t="s">
        <v>186</v>
      </c>
      <c r="C68" s="198" t="s">
        <v>187</v>
      </c>
      <c r="D68" s="162" t="s">
        <v>135</v>
      </c>
      <c r="E68" s="171">
        <v>7.3760000000000003</v>
      </c>
      <c r="F68" s="176"/>
      <c r="G68" s="177">
        <f>ROUND(E68*F68,2)</f>
        <v>0</v>
      </c>
      <c r="H68" s="176"/>
      <c r="I68" s="177">
        <f>ROUND(E68*H68,2)</f>
        <v>0</v>
      </c>
      <c r="J68" s="176"/>
      <c r="K68" s="177">
        <f>ROUND(E68*J68,2)</f>
        <v>0</v>
      </c>
      <c r="L68" s="177">
        <v>21</v>
      </c>
      <c r="M68" s="177">
        <f>G68*(1+L68/100)</f>
        <v>0</v>
      </c>
      <c r="N68" s="163">
        <v>6.8000000000000005E-2</v>
      </c>
      <c r="O68" s="163">
        <f>ROUND(E68*N68,5)</f>
        <v>0.50156999999999996</v>
      </c>
      <c r="P68" s="163">
        <v>0</v>
      </c>
      <c r="Q68" s="163">
        <f>ROUND(E68*P68,5)</f>
        <v>0</v>
      </c>
      <c r="R68" s="163"/>
      <c r="S68" s="163"/>
      <c r="T68" s="164">
        <v>0.71397999999999995</v>
      </c>
      <c r="U68" s="163">
        <f>ROUND(E68*T68,2)</f>
        <v>5.27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156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0"/>
      <c r="C69" s="202" t="s">
        <v>188</v>
      </c>
      <c r="D69" s="167"/>
      <c r="E69" s="174">
        <v>5.008</v>
      </c>
      <c r="F69" s="177"/>
      <c r="G69" s="177"/>
      <c r="H69" s="177"/>
      <c r="I69" s="177"/>
      <c r="J69" s="177"/>
      <c r="K69" s="177"/>
      <c r="L69" s="177"/>
      <c r="M69" s="177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138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202" t="s">
        <v>189</v>
      </c>
      <c r="D70" s="167"/>
      <c r="E70" s="174">
        <v>2.3679999999999999</v>
      </c>
      <c r="F70" s="177"/>
      <c r="G70" s="177"/>
      <c r="H70" s="177"/>
      <c r="I70" s="177"/>
      <c r="J70" s="177"/>
      <c r="K70" s="177"/>
      <c r="L70" s="177"/>
      <c r="M70" s="177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138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x14ac:dyDescent="0.2">
      <c r="A71" s="155" t="s">
        <v>131</v>
      </c>
      <c r="B71" s="161" t="s">
        <v>64</v>
      </c>
      <c r="C71" s="203" t="s">
        <v>65</v>
      </c>
      <c r="D71" s="168"/>
      <c r="E71" s="175"/>
      <c r="F71" s="178"/>
      <c r="G71" s="178">
        <f>SUMIF(AE72:AE74,"&lt;&gt;NOR",G72:G74)</f>
        <v>0</v>
      </c>
      <c r="H71" s="178"/>
      <c r="I71" s="178">
        <f>SUM(I72:I74)</f>
        <v>0</v>
      </c>
      <c r="J71" s="178"/>
      <c r="K71" s="178">
        <f>SUM(K72:K74)</f>
        <v>0</v>
      </c>
      <c r="L71" s="178"/>
      <c r="M71" s="178">
        <f>SUM(M72:M74)</f>
        <v>0</v>
      </c>
      <c r="N71" s="169"/>
      <c r="O71" s="169">
        <f>SUM(O72:O74)</f>
        <v>1.159E-2</v>
      </c>
      <c r="P71" s="169"/>
      <c r="Q71" s="169">
        <f>SUM(Q72:Q74)</f>
        <v>0</v>
      </c>
      <c r="R71" s="169"/>
      <c r="S71" s="169"/>
      <c r="T71" s="170"/>
      <c r="U71" s="169">
        <f>SUM(U72:U74)</f>
        <v>4.97</v>
      </c>
      <c r="AE71" t="s">
        <v>132</v>
      </c>
    </row>
    <row r="72" spans="1:60" outlineLevel="1" x14ac:dyDescent="0.2">
      <c r="A72" s="154">
        <v>11</v>
      </c>
      <c r="B72" s="160" t="s">
        <v>190</v>
      </c>
      <c r="C72" s="198" t="s">
        <v>191</v>
      </c>
      <c r="D72" s="162" t="s">
        <v>135</v>
      </c>
      <c r="E72" s="171">
        <v>55.19</v>
      </c>
      <c r="F72" s="176"/>
      <c r="G72" s="177">
        <f>ROUND(E72*F72,2)</f>
        <v>0</v>
      </c>
      <c r="H72" s="176"/>
      <c r="I72" s="177">
        <f>ROUND(E72*H72,2)</f>
        <v>0</v>
      </c>
      <c r="J72" s="176"/>
      <c r="K72" s="177">
        <f>ROUND(E72*J72,2)</f>
        <v>0</v>
      </c>
      <c r="L72" s="177">
        <v>21</v>
      </c>
      <c r="M72" s="177">
        <f>G72*(1+L72/100)</f>
        <v>0</v>
      </c>
      <c r="N72" s="163">
        <v>2.1000000000000001E-4</v>
      </c>
      <c r="O72" s="163">
        <f>ROUND(E72*N72,5)</f>
        <v>1.159E-2</v>
      </c>
      <c r="P72" s="163">
        <v>0</v>
      </c>
      <c r="Q72" s="163">
        <f>ROUND(E72*P72,5)</f>
        <v>0</v>
      </c>
      <c r="R72" s="163"/>
      <c r="S72" s="163"/>
      <c r="T72" s="164">
        <v>0.09</v>
      </c>
      <c r="U72" s="163">
        <f>ROUND(E72*T72,2)</f>
        <v>4.97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156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0"/>
      <c r="C73" s="202" t="s">
        <v>192</v>
      </c>
      <c r="D73" s="167"/>
      <c r="E73" s="174">
        <v>49.04</v>
      </c>
      <c r="F73" s="177"/>
      <c r="G73" s="177"/>
      <c r="H73" s="177"/>
      <c r="I73" s="177"/>
      <c r="J73" s="177"/>
      <c r="K73" s="177"/>
      <c r="L73" s="177"/>
      <c r="M73" s="177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138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0"/>
      <c r="C74" s="202" t="s">
        <v>193</v>
      </c>
      <c r="D74" s="167"/>
      <c r="E74" s="174">
        <v>6.15</v>
      </c>
      <c r="F74" s="177"/>
      <c r="G74" s="177"/>
      <c r="H74" s="177"/>
      <c r="I74" s="177"/>
      <c r="J74" s="177"/>
      <c r="K74" s="177"/>
      <c r="L74" s="177"/>
      <c r="M74" s="177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138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x14ac:dyDescent="0.2">
      <c r="A75" s="155" t="s">
        <v>131</v>
      </c>
      <c r="B75" s="161" t="s">
        <v>66</v>
      </c>
      <c r="C75" s="203" t="s">
        <v>67</v>
      </c>
      <c r="D75" s="168"/>
      <c r="E75" s="175"/>
      <c r="F75" s="178"/>
      <c r="G75" s="178">
        <f>SUMIF(AE76:AE79,"&lt;&gt;NOR",G76:G79)</f>
        <v>0</v>
      </c>
      <c r="H75" s="178"/>
      <c r="I75" s="178">
        <f>SUM(I76:I79)</f>
        <v>0</v>
      </c>
      <c r="J75" s="178"/>
      <c r="K75" s="178">
        <f>SUM(K76:K79)</f>
        <v>0</v>
      </c>
      <c r="L75" s="178"/>
      <c r="M75" s="178">
        <f>SUM(M76:M79)</f>
        <v>0</v>
      </c>
      <c r="N75" s="169"/>
      <c r="O75" s="169">
        <f>SUM(O76:O79)</f>
        <v>0.27495000000000003</v>
      </c>
      <c r="P75" s="169"/>
      <c r="Q75" s="169">
        <f>SUM(Q76:Q79)</f>
        <v>0</v>
      </c>
      <c r="R75" s="169"/>
      <c r="S75" s="169"/>
      <c r="T75" s="170"/>
      <c r="U75" s="169">
        <f>SUM(U76:U79)</f>
        <v>16.739999999999998</v>
      </c>
      <c r="AE75" t="s">
        <v>132</v>
      </c>
    </row>
    <row r="76" spans="1:60" ht="22.5" outlineLevel="1" x14ac:dyDescent="0.2">
      <c r="A76" s="154">
        <v>12</v>
      </c>
      <c r="B76" s="160" t="s">
        <v>194</v>
      </c>
      <c r="C76" s="198" t="s">
        <v>195</v>
      </c>
      <c r="D76" s="162" t="s">
        <v>161</v>
      </c>
      <c r="E76" s="171">
        <v>9</v>
      </c>
      <c r="F76" s="176"/>
      <c r="G76" s="177">
        <f>ROUND(E76*F76,2)</f>
        <v>0</v>
      </c>
      <c r="H76" s="176"/>
      <c r="I76" s="177">
        <f>ROUND(E76*H76,2)</f>
        <v>0</v>
      </c>
      <c r="J76" s="176"/>
      <c r="K76" s="177">
        <f>ROUND(E76*J76,2)</f>
        <v>0</v>
      </c>
      <c r="L76" s="177">
        <v>21</v>
      </c>
      <c r="M76" s="177">
        <f>G76*(1+L76/100)</f>
        <v>0</v>
      </c>
      <c r="N76" s="163">
        <v>3.0550000000000001E-2</v>
      </c>
      <c r="O76" s="163">
        <f>ROUND(E76*N76,5)</f>
        <v>0.27495000000000003</v>
      </c>
      <c r="P76" s="163">
        <v>0</v>
      </c>
      <c r="Q76" s="163">
        <f>ROUND(E76*P76,5)</f>
        <v>0</v>
      </c>
      <c r="R76" s="163"/>
      <c r="S76" s="163"/>
      <c r="T76" s="164">
        <v>1.86</v>
      </c>
      <c r="U76" s="163">
        <f>ROUND(E76*T76,2)</f>
        <v>16.739999999999998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156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202" t="s">
        <v>196</v>
      </c>
      <c r="D77" s="167"/>
      <c r="E77" s="174"/>
      <c r="F77" s="177"/>
      <c r="G77" s="177"/>
      <c r="H77" s="177"/>
      <c r="I77" s="177"/>
      <c r="J77" s="177"/>
      <c r="K77" s="177"/>
      <c r="L77" s="177"/>
      <c r="M77" s="177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138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202" t="s">
        <v>197</v>
      </c>
      <c r="D78" s="167"/>
      <c r="E78" s="174">
        <v>6</v>
      </c>
      <c r="F78" s="177"/>
      <c r="G78" s="177"/>
      <c r="H78" s="177"/>
      <c r="I78" s="177"/>
      <c r="J78" s="177"/>
      <c r="K78" s="177"/>
      <c r="L78" s="177"/>
      <c r="M78" s="177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138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0"/>
      <c r="C79" s="202" t="s">
        <v>198</v>
      </c>
      <c r="D79" s="167"/>
      <c r="E79" s="174">
        <v>5</v>
      </c>
      <c r="F79" s="177"/>
      <c r="G79" s="177"/>
      <c r="H79" s="177"/>
      <c r="I79" s="177"/>
      <c r="J79" s="177"/>
      <c r="K79" s="177"/>
      <c r="L79" s="177"/>
      <c r="M79" s="177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138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x14ac:dyDescent="0.2">
      <c r="A80" s="155" t="s">
        <v>131</v>
      </c>
      <c r="B80" s="161" t="s">
        <v>68</v>
      </c>
      <c r="C80" s="203" t="s">
        <v>69</v>
      </c>
      <c r="D80" s="168"/>
      <c r="E80" s="175"/>
      <c r="F80" s="178"/>
      <c r="G80" s="178">
        <f>SUMIF(AE81:AE81,"&lt;&gt;NOR",G81:G81)</f>
        <v>0</v>
      </c>
      <c r="H80" s="178"/>
      <c r="I80" s="178">
        <f>SUM(I81:I81)</f>
        <v>0</v>
      </c>
      <c r="J80" s="178"/>
      <c r="K80" s="178">
        <f>SUM(K81:K81)</f>
        <v>0</v>
      </c>
      <c r="L80" s="178"/>
      <c r="M80" s="178">
        <f>SUM(M81:M81)</f>
        <v>0</v>
      </c>
      <c r="N80" s="169"/>
      <c r="O80" s="169">
        <f>SUM(O81:O81)</f>
        <v>0</v>
      </c>
      <c r="P80" s="169"/>
      <c r="Q80" s="169">
        <f>SUM(Q81:Q81)</f>
        <v>0</v>
      </c>
      <c r="R80" s="169"/>
      <c r="S80" s="169"/>
      <c r="T80" s="170"/>
      <c r="U80" s="169">
        <f>SUM(U81:U81)</f>
        <v>0</v>
      </c>
      <c r="AE80" t="s">
        <v>132</v>
      </c>
    </row>
    <row r="81" spans="1:60" ht="22.5" outlineLevel="1" x14ac:dyDescent="0.2">
      <c r="A81" s="154">
        <v>13</v>
      </c>
      <c r="B81" s="160" t="s">
        <v>199</v>
      </c>
      <c r="C81" s="198" t="s">
        <v>200</v>
      </c>
      <c r="D81" s="162" t="s">
        <v>201</v>
      </c>
      <c r="E81" s="171">
        <v>50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0</v>
      </c>
      <c r="U81" s="163">
        <f>ROUND(E81*T81,2)</f>
        <v>0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156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x14ac:dyDescent="0.2">
      <c r="A82" s="155" t="s">
        <v>131</v>
      </c>
      <c r="B82" s="161" t="s">
        <v>70</v>
      </c>
      <c r="C82" s="203" t="s">
        <v>71</v>
      </c>
      <c r="D82" s="168"/>
      <c r="E82" s="175"/>
      <c r="F82" s="178"/>
      <c r="G82" s="178">
        <f>SUMIF(AE83:AE83,"&lt;&gt;NOR",G83:G83)</f>
        <v>0</v>
      </c>
      <c r="H82" s="178"/>
      <c r="I82" s="178">
        <f>SUM(I83:I83)</f>
        <v>0</v>
      </c>
      <c r="J82" s="178"/>
      <c r="K82" s="178">
        <f>SUM(K83:K83)</f>
        <v>0</v>
      </c>
      <c r="L82" s="178"/>
      <c r="M82" s="178">
        <f>SUM(M83:M83)</f>
        <v>0</v>
      </c>
      <c r="N82" s="169"/>
      <c r="O82" s="169">
        <f>SUM(O83:O83)</f>
        <v>6.8260000000000001E-2</v>
      </c>
      <c r="P82" s="169"/>
      <c r="Q82" s="169">
        <f>SUM(Q83:Q83)</f>
        <v>0</v>
      </c>
      <c r="R82" s="169"/>
      <c r="S82" s="169"/>
      <c r="T82" s="170"/>
      <c r="U82" s="169">
        <f>SUM(U83:U83)</f>
        <v>9.98</v>
      </c>
      <c r="AE82" t="s">
        <v>132</v>
      </c>
    </row>
    <row r="83" spans="1:60" outlineLevel="1" x14ac:dyDescent="0.2">
      <c r="A83" s="154">
        <v>14</v>
      </c>
      <c r="B83" s="160" t="s">
        <v>202</v>
      </c>
      <c r="C83" s="198" t="s">
        <v>203</v>
      </c>
      <c r="D83" s="162" t="s">
        <v>135</v>
      </c>
      <c r="E83" s="171">
        <v>56.41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63">
        <v>1.2099999999999999E-3</v>
      </c>
      <c r="O83" s="163">
        <f>ROUND(E83*N83,5)</f>
        <v>6.8260000000000001E-2</v>
      </c>
      <c r="P83" s="163">
        <v>0</v>
      </c>
      <c r="Q83" s="163">
        <f>ROUND(E83*P83,5)</f>
        <v>0</v>
      </c>
      <c r="R83" s="163"/>
      <c r="S83" s="163"/>
      <c r="T83" s="164">
        <v>0.17699999999999999</v>
      </c>
      <c r="U83" s="163">
        <f>ROUND(E83*T83,2)</f>
        <v>9.98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156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55" t="s">
        <v>131</v>
      </c>
      <c r="B84" s="161" t="s">
        <v>72</v>
      </c>
      <c r="C84" s="203" t="s">
        <v>73</v>
      </c>
      <c r="D84" s="168"/>
      <c r="E84" s="175"/>
      <c r="F84" s="178"/>
      <c r="G84" s="178">
        <f>SUMIF(AE85:AE112,"&lt;&gt;NOR",G85:G112)</f>
        <v>0</v>
      </c>
      <c r="H84" s="178"/>
      <c r="I84" s="178">
        <f>SUM(I85:I112)</f>
        <v>0</v>
      </c>
      <c r="J84" s="178"/>
      <c r="K84" s="178">
        <f>SUM(K85:K112)</f>
        <v>0</v>
      </c>
      <c r="L84" s="178"/>
      <c r="M84" s="178">
        <f>SUM(M85:M112)</f>
        <v>0</v>
      </c>
      <c r="N84" s="169"/>
      <c r="O84" s="169">
        <f>SUM(O85:O112)</f>
        <v>4.4659999999999991E-2</v>
      </c>
      <c r="P84" s="169"/>
      <c r="Q84" s="169">
        <f>SUM(Q85:Q112)</f>
        <v>14.461739999999999</v>
      </c>
      <c r="R84" s="169"/>
      <c r="S84" s="169"/>
      <c r="T84" s="170"/>
      <c r="U84" s="169">
        <f>SUM(U85:U112)</f>
        <v>49.939999999999991</v>
      </c>
      <c r="AE84" t="s">
        <v>132</v>
      </c>
    </row>
    <row r="85" spans="1:60" outlineLevel="1" x14ac:dyDescent="0.2">
      <c r="A85" s="154">
        <v>15</v>
      </c>
      <c r="B85" s="160" t="s">
        <v>204</v>
      </c>
      <c r="C85" s="198" t="s">
        <v>205</v>
      </c>
      <c r="D85" s="162" t="s">
        <v>135</v>
      </c>
      <c r="E85" s="171">
        <v>24.56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63">
        <v>6.7000000000000002E-4</v>
      </c>
      <c r="O85" s="163">
        <f>ROUND(E85*N85,5)</f>
        <v>1.6459999999999999E-2</v>
      </c>
      <c r="P85" s="163">
        <v>0.26100000000000001</v>
      </c>
      <c r="Q85" s="163">
        <f>ROUND(E85*P85,5)</f>
        <v>6.4101600000000003</v>
      </c>
      <c r="R85" s="163"/>
      <c r="S85" s="163"/>
      <c r="T85" s="164">
        <v>0.25800000000000001</v>
      </c>
      <c r="U85" s="163">
        <f>ROUND(E85*T85,2)</f>
        <v>6.34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156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0"/>
      <c r="C86" s="199" t="s">
        <v>137</v>
      </c>
      <c r="D86" s="165"/>
      <c r="E86" s="172"/>
      <c r="F86" s="177"/>
      <c r="G86" s="177"/>
      <c r="H86" s="177"/>
      <c r="I86" s="177"/>
      <c r="J86" s="177"/>
      <c r="K86" s="177"/>
      <c r="L86" s="177"/>
      <c r="M86" s="177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138</v>
      </c>
      <c r="AF86" s="153">
        <v>2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200" t="s">
        <v>139</v>
      </c>
      <c r="D87" s="165"/>
      <c r="E87" s="172"/>
      <c r="F87" s="177"/>
      <c r="G87" s="177"/>
      <c r="H87" s="177"/>
      <c r="I87" s="177"/>
      <c r="J87" s="177"/>
      <c r="K87" s="177"/>
      <c r="L87" s="177"/>
      <c r="M87" s="177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138</v>
      </c>
      <c r="AF87" s="153">
        <v>2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0"/>
      <c r="C88" s="200" t="s">
        <v>206</v>
      </c>
      <c r="D88" s="165"/>
      <c r="E88" s="172">
        <v>7.3440000000000003</v>
      </c>
      <c r="F88" s="177"/>
      <c r="G88" s="177"/>
      <c r="H88" s="177"/>
      <c r="I88" s="177"/>
      <c r="J88" s="177"/>
      <c r="K88" s="177"/>
      <c r="L88" s="177"/>
      <c r="M88" s="177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138</v>
      </c>
      <c r="AF88" s="153">
        <v>2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200" t="s">
        <v>207</v>
      </c>
      <c r="D89" s="165"/>
      <c r="E89" s="172">
        <v>-3.2</v>
      </c>
      <c r="F89" s="177"/>
      <c r="G89" s="177"/>
      <c r="H89" s="177"/>
      <c r="I89" s="177"/>
      <c r="J89" s="177"/>
      <c r="K89" s="177"/>
      <c r="L89" s="177"/>
      <c r="M89" s="177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138</v>
      </c>
      <c r="AF89" s="153">
        <v>2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0"/>
      <c r="C90" s="201" t="s">
        <v>142</v>
      </c>
      <c r="D90" s="166"/>
      <c r="E90" s="173">
        <v>4.1440000000000001</v>
      </c>
      <c r="F90" s="177"/>
      <c r="G90" s="177"/>
      <c r="H90" s="177"/>
      <c r="I90" s="177"/>
      <c r="J90" s="177"/>
      <c r="K90" s="177"/>
      <c r="L90" s="177"/>
      <c r="M90" s="177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138</v>
      </c>
      <c r="AF90" s="153">
        <v>3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200" t="s">
        <v>143</v>
      </c>
      <c r="D91" s="165"/>
      <c r="E91" s="172"/>
      <c r="F91" s="177"/>
      <c r="G91" s="177"/>
      <c r="H91" s="177"/>
      <c r="I91" s="177"/>
      <c r="J91" s="177"/>
      <c r="K91" s="177"/>
      <c r="L91" s="177"/>
      <c r="M91" s="177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138</v>
      </c>
      <c r="AF91" s="153">
        <v>2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0"/>
      <c r="C92" s="200" t="s">
        <v>208</v>
      </c>
      <c r="D92" s="165"/>
      <c r="E92" s="172">
        <v>23.628</v>
      </c>
      <c r="F92" s="177"/>
      <c r="G92" s="177"/>
      <c r="H92" s="177"/>
      <c r="I92" s="177"/>
      <c r="J92" s="177"/>
      <c r="K92" s="177"/>
      <c r="L92" s="177"/>
      <c r="M92" s="177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138</v>
      </c>
      <c r="AF92" s="153">
        <v>2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0"/>
      <c r="C93" s="200" t="s">
        <v>207</v>
      </c>
      <c r="D93" s="165"/>
      <c r="E93" s="172">
        <v>-3.2</v>
      </c>
      <c r="F93" s="177"/>
      <c r="G93" s="177"/>
      <c r="H93" s="177"/>
      <c r="I93" s="177"/>
      <c r="J93" s="177"/>
      <c r="K93" s="177"/>
      <c r="L93" s="177"/>
      <c r="M93" s="177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138</v>
      </c>
      <c r="AF93" s="153">
        <v>2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0"/>
      <c r="C94" s="201" t="s">
        <v>142</v>
      </c>
      <c r="D94" s="166"/>
      <c r="E94" s="173">
        <v>20.428000000000001</v>
      </c>
      <c r="F94" s="177"/>
      <c r="G94" s="177"/>
      <c r="H94" s="177"/>
      <c r="I94" s="177"/>
      <c r="J94" s="177"/>
      <c r="K94" s="177"/>
      <c r="L94" s="177"/>
      <c r="M94" s="177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138</v>
      </c>
      <c r="AF94" s="153">
        <v>3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0"/>
      <c r="C95" s="199" t="s">
        <v>147</v>
      </c>
      <c r="D95" s="165"/>
      <c r="E95" s="172"/>
      <c r="F95" s="177"/>
      <c r="G95" s="177"/>
      <c r="H95" s="177"/>
      <c r="I95" s="177"/>
      <c r="J95" s="177"/>
      <c r="K95" s="177"/>
      <c r="L95" s="177"/>
      <c r="M95" s="177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138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0"/>
      <c r="C96" s="202" t="s">
        <v>209</v>
      </c>
      <c r="D96" s="167"/>
      <c r="E96" s="174">
        <v>24.56</v>
      </c>
      <c r="F96" s="177"/>
      <c r="G96" s="177"/>
      <c r="H96" s="177"/>
      <c r="I96" s="177"/>
      <c r="J96" s="177"/>
      <c r="K96" s="177"/>
      <c r="L96" s="177"/>
      <c r="M96" s="177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138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16</v>
      </c>
      <c r="B97" s="160" t="s">
        <v>210</v>
      </c>
      <c r="C97" s="198" t="s">
        <v>211</v>
      </c>
      <c r="D97" s="162" t="s">
        <v>135</v>
      </c>
      <c r="E97" s="171">
        <v>12.656000000000001</v>
      </c>
      <c r="F97" s="176"/>
      <c r="G97" s="177">
        <f>ROUND(E97*F97,2)</f>
        <v>0</v>
      </c>
      <c r="H97" s="176"/>
      <c r="I97" s="177">
        <f>ROUND(E97*H97,2)</f>
        <v>0</v>
      </c>
      <c r="J97" s="176"/>
      <c r="K97" s="177">
        <f>ROUND(E97*J97,2)</f>
        <v>0</v>
      </c>
      <c r="L97" s="177">
        <v>21</v>
      </c>
      <c r="M97" s="177">
        <f>G97*(1+L97/100)</f>
        <v>0</v>
      </c>
      <c r="N97" s="163">
        <v>6.7000000000000002E-4</v>
      </c>
      <c r="O97" s="163">
        <f>ROUND(E97*N97,5)</f>
        <v>8.4799999999999997E-3</v>
      </c>
      <c r="P97" s="163">
        <v>0.13100000000000001</v>
      </c>
      <c r="Q97" s="163">
        <f>ROUND(E97*P97,5)</f>
        <v>1.65794</v>
      </c>
      <c r="R97" s="163"/>
      <c r="S97" s="163"/>
      <c r="T97" s="164">
        <v>0.20699999999999999</v>
      </c>
      <c r="U97" s="163">
        <f>ROUND(E97*T97,2)</f>
        <v>2.62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156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0"/>
      <c r="C98" s="202" t="s">
        <v>212</v>
      </c>
      <c r="D98" s="167"/>
      <c r="E98" s="174">
        <v>9.0879999999999992</v>
      </c>
      <c r="F98" s="177"/>
      <c r="G98" s="177"/>
      <c r="H98" s="177"/>
      <c r="I98" s="177"/>
      <c r="J98" s="177"/>
      <c r="K98" s="177"/>
      <c r="L98" s="177"/>
      <c r="M98" s="177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138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0"/>
      <c r="C99" s="202" t="s">
        <v>213</v>
      </c>
      <c r="D99" s="167"/>
      <c r="E99" s="174">
        <v>3.5680000000000001</v>
      </c>
      <c r="F99" s="177"/>
      <c r="G99" s="177"/>
      <c r="H99" s="177"/>
      <c r="I99" s="177"/>
      <c r="J99" s="177"/>
      <c r="K99" s="177"/>
      <c r="L99" s="177"/>
      <c r="M99" s="177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138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>
        <v>17</v>
      </c>
      <c r="B100" s="160" t="s">
        <v>214</v>
      </c>
      <c r="C100" s="198" t="s">
        <v>215</v>
      </c>
      <c r="D100" s="162" t="s">
        <v>135</v>
      </c>
      <c r="E100" s="171">
        <v>13.72</v>
      </c>
      <c r="F100" s="176"/>
      <c r="G100" s="177">
        <f>ROUND(E100*F100,2)</f>
        <v>0</v>
      </c>
      <c r="H100" s="176"/>
      <c r="I100" s="177">
        <f>ROUND(E100*H100,2)</f>
        <v>0</v>
      </c>
      <c r="J100" s="176"/>
      <c r="K100" s="177">
        <f>ROUND(E100*J100,2)</f>
        <v>0</v>
      </c>
      <c r="L100" s="177">
        <v>21</v>
      </c>
      <c r="M100" s="177">
        <f>G100*(1+L100/100)</f>
        <v>0</v>
      </c>
      <c r="N100" s="163">
        <v>6.7000000000000002E-4</v>
      </c>
      <c r="O100" s="163">
        <f>ROUND(E100*N100,5)</f>
        <v>9.1900000000000003E-3</v>
      </c>
      <c r="P100" s="163">
        <v>5.5E-2</v>
      </c>
      <c r="Q100" s="163">
        <f>ROUND(E100*P100,5)</f>
        <v>0.75460000000000005</v>
      </c>
      <c r="R100" s="163"/>
      <c r="S100" s="163"/>
      <c r="T100" s="164">
        <v>0.53417999999999999</v>
      </c>
      <c r="U100" s="163">
        <f>ROUND(E100*T100,2)</f>
        <v>7.33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136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202" t="s">
        <v>216</v>
      </c>
      <c r="D101" s="167"/>
      <c r="E101" s="174">
        <v>7.6</v>
      </c>
      <c r="F101" s="177"/>
      <c r="G101" s="177"/>
      <c r="H101" s="177"/>
      <c r="I101" s="177"/>
      <c r="J101" s="177"/>
      <c r="K101" s="177"/>
      <c r="L101" s="177"/>
      <c r="M101" s="177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138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202" t="s">
        <v>217</v>
      </c>
      <c r="D102" s="167"/>
      <c r="E102" s="174">
        <v>6.12</v>
      </c>
      <c r="F102" s="177"/>
      <c r="G102" s="177"/>
      <c r="H102" s="177"/>
      <c r="I102" s="177"/>
      <c r="J102" s="177"/>
      <c r="K102" s="177"/>
      <c r="L102" s="177"/>
      <c r="M102" s="177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138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>
        <v>18</v>
      </c>
      <c r="B103" s="160" t="s">
        <v>218</v>
      </c>
      <c r="C103" s="198" t="s">
        <v>219</v>
      </c>
      <c r="D103" s="162" t="s">
        <v>161</v>
      </c>
      <c r="E103" s="171">
        <v>9</v>
      </c>
      <c r="F103" s="176"/>
      <c r="G103" s="177">
        <f>ROUND(E103*F103,2)</f>
        <v>0</v>
      </c>
      <c r="H103" s="176"/>
      <c r="I103" s="177">
        <f>ROUND(E103*H103,2)</f>
        <v>0</v>
      </c>
      <c r="J103" s="176"/>
      <c r="K103" s="177">
        <f>ROUND(E103*J103,2)</f>
        <v>0</v>
      </c>
      <c r="L103" s="177">
        <v>21</v>
      </c>
      <c r="M103" s="177">
        <f>G103*(1+L103/100)</f>
        <v>0</v>
      </c>
      <c r="N103" s="163">
        <v>0</v>
      </c>
      <c r="O103" s="163">
        <f>ROUND(E103*N103,5)</f>
        <v>0</v>
      </c>
      <c r="P103" s="163">
        <v>0</v>
      </c>
      <c r="Q103" s="163">
        <f>ROUND(E103*P103,5)</f>
        <v>0</v>
      </c>
      <c r="R103" s="163"/>
      <c r="S103" s="163"/>
      <c r="T103" s="164">
        <v>0.05</v>
      </c>
      <c r="U103" s="163">
        <f>ROUND(E103*T103,2)</f>
        <v>0.45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156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0"/>
      <c r="C104" s="202" t="s">
        <v>197</v>
      </c>
      <c r="D104" s="167"/>
      <c r="E104" s="174">
        <v>6</v>
      </c>
      <c r="F104" s="177"/>
      <c r="G104" s="177"/>
      <c r="H104" s="177"/>
      <c r="I104" s="177"/>
      <c r="J104" s="177"/>
      <c r="K104" s="177"/>
      <c r="L104" s="177"/>
      <c r="M104" s="177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138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0"/>
      <c r="C105" s="202" t="s">
        <v>220</v>
      </c>
      <c r="D105" s="167"/>
      <c r="E105" s="174">
        <v>3</v>
      </c>
      <c r="F105" s="177"/>
      <c r="G105" s="177"/>
      <c r="H105" s="177"/>
      <c r="I105" s="177"/>
      <c r="J105" s="177"/>
      <c r="K105" s="177"/>
      <c r="L105" s="177"/>
      <c r="M105" s="177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138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19</v>
      </c>
      <c r="B106" s="160" t="s">
        <v>221</v>
      </c>
      <c r="C106" s="198" t="s">
        <v>222</v>
      </c>
      <c r="D106" s="162" t="s">
        <v>135</v>
      </c>
      <c r="E106" s="171">
        <v>9</v>
      </c>
      <c r="F106" s="176"/>
      <c r="G106" s="177">
        <f>ROUND(E106*F106,2)</f>
        <v>0</v>
      </c>
      <c r="H106" s="176"/>
      <c r="I106" s="177">
        <f>ROUND(E106*H106,2)</f>
        <v>0</v>
      </c>
      <c r="J106" s="176"/>
      <c r="K106" s="177">
        <f>ROUND(E106*J106,2)</f>
        <v>0</v>
      </c>
      <c r="L106" s="177">
        <v>21</v>
      </c>
      <c r="M106" s="177">
        <f>G106*(1+L106/100)</f>
        <v>0</v>
      </c>
      <c r="N106" s="163">
        <v>1.17E-3</v>
      </c>
      <c r="O106" s="163">
        <f>ROUND(E106*N106,5)</f>
        <v>1.0529999999999999E-2</v>
      </c>
      <c r="P106" s="163">
        <v>7.5999999999999998E-2</v>
      </c>
      <c r="Q106" s="163">
        <f>ROUND(E106*P106,5)</f>
        <v>0.68400000000000005</v>
      </c>
      <c r="R106" s="163"/>
      <c r="S106" s="163"/>
      <c r="T106" s="164">
        <v>0.93899999999999995</v>
      </c>
      <c r="U106" s="163">
        <f>ROUND(E106*T106,2)</f>
        <v>8.4499999999999993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156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202" t="s">
        <v>197</v>
      </c>
      <c r="D107" s="167"/>
      <c r="E107" s="174">
        <v>6</v>
      </c>
      <c r="F107" s="177"/>
      <c r="G107" s="177"/>
      <c r="H107" s="177"/>
      <c r="I107" s="177"/>
      <c r="J107" s="177"/>
      <c r="K107" s="177"/>
      <c r="L107" s="177"/>
      <c r="M107" s="177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138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0"/>
      <c r="C108" s="202" t="s">
        <v>220</v>
      </c>
      <c r="D108" s="167"/>
      <c r="E108" s="174">
        <v>3</v>
      </c>
      <c r="F108" s="177"/>
      <c r="G108" s="177"/>
      <c r="H108" s="177"/>
      <c r="I108" s="177"/>
      <c r="J108" s="177"/>
      <c r="K108" s="177"/>
      <c r="L108" s="177"/>
      <c r="M108" s="177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138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20</v>
      </c>
      <c r="B109" s="160" t="s">
        <v>223</v>
      </c>
      <c r="C109" s="198" t="s">
        <v>224</v>
      </c>
      <c r="D109" s="162" t="s">
        <v>225</v>
      </c>
      <c r="E109" s="171">
        <v>3</v>
      </c>
      <c r="F109" s="176"/>
      <c r="G109" s="177">
        <f>ROUND(E109*F109,2)</f>
        <v>0</v>
      </c>
      <c r="H109" s="176"/>
      <c r="I109" s="177">
        <f>ROUND(E109*H109,2)</f>
        <v>0</v>
      </c>
      <c r="J109" s="176"/>
      <c r="K109" s="177">
        <f>ROUND(E109*J109,2)</f>
        <v>0</v>
      </c>
      <c r="L109" s="177">
        <v>21</v>
      </c>
      <c r="M109" s="177">
        <f>G109*(1+L109/100)</f>
        <v>0</v>
      </c>
      <c r="N109" s="163">
        <v>0</v>
      </c>
      <c r="O109" s="163">
        <f>ROUND(E109*N109,5)</f>
        <v>0</v>
      </c>
      <c r="P109" s="163">
        <v>1.6</v>
      </c>
      <c r="Q109" s="163">
        <f>ROUND(E109*P109,5)</f>
        <v>4.8</v>
      </c>
      <c r="R109" s="163"/>
      <c r="S109" s="163"/>
      <c r="T109" s="164">
        <v>8.08</v>
      </c>
      <c r="U109" s="163">
        <f>ROUND(E109*T109,2)</f>
        <v>24.24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156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0"/>
      <c r="C110" s="202" t="s">
        <v>226</v>
      </c>
      <c r="D110" s="167"/>
      <c r="E110" s="174">
        <v>3</v>
      </c>
      <c r="F110" s="177"/>
      <c r="G110" s="177"/>
      <c r="H110" s="177"/>
      <c r="I110" s="177"/>
      <c r="J110" s="177"/>
      <c r="K110" s="177"/>
      <c r="L110" s="177"/>
      <c r="M110" s="177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138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21</v>
      </c>
      <c r="B111" s="160" t="s">
        <v>227</v>
      </c>
      <c r="C111" s="198" t="s">
        <v>228</v>
      </c>
      <c r="D111" s="162" t="s">
        <v>229</v>
      </c>
      <c r="E111" s="171">
        <v>3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63">
        <v>0</v>
      </c>
      <c r="O111" s="163">
        <f>ROUND(E111*N111,5)</f>
        <v>0</v>
      </c>
      <c r="P111" s="163">
        <v>5.1679999999999997E-2</v>
      </c>
      <c r="Q111" s="163">
        <f>ROUND(E111*P111,5)</f>
        <v>0.15504000000000001</v>
      </c>
      <c r="R111" s="163"/>
      <c r="S111" s="163"/>
      <c r="T111" s="164">
        <v>0.17</v>
      </c>
      <c r="U111" s="163">
        <f>ROUND(E111*T111,2)</f>
        <v>0.51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156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202" t="s">
        <v>230</v>
      </c>
      <c r="D112" s="167"/>
      <c r="E112" s="174">
        <v>3</v>
      </c>
      <c r="F112" s="177"/>
      <c r="G112" s="177"/>
      <c r="H112" s="177"/>
      <c r="I112" s="177"/>
      <c r="J112" s="177"/>
      <c r="K112" s="177"/>
      <c r="L112" s="177"/>
      <c r="M112" s="177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138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x14ac:dyDescent="0.2">
      <c r="A113" s="155" t="s">
        <v>131</v>
      </c>
      <c r="B113" s="161" t="s">
        <v>74</v>
      </c>
      <c r="C113" s="203" t="s">
        <v>75</v>
      </c>
      <c r="D113" s="168"/>
      <c r="E113" s="175"/>
      <c r="F113" s="178"/>
      <c r="G113" s="178">
        <f>SUMIF(AE114:AE151,"&lt;&gt;NOR",G114:G151)</f>
        <v>0</v>
      </c>
      <c r="H113" s="178"/>
      <c r="I113" s="178">
        <f>SUM(I114:I151)</f>
        <v>0</v>
      </c>
      <c r="J113" s="178"/>
      <c r="K113" s="178">
        <f>SUM(K114:K151)</f>
        <v>0</v>
      </c>
      <c r="L113" s="178"/>
      <c r="M113" s="178">
        <f>SUM(M114:M151)</f>
        <v>0</v>
      </c>
      <c r="N113" s="169"/>
      <c r="O113" s="169">
        <f>SUM(O114:O151)</f>
        <v>2.66E-3</v>
      </c>
      <c r="P113" s="169"/>
      <c r="Q113" s="169">
        <f>SUM(Q114:Q151)</f>
        <v>6.55619</v>
      </c>
      <c r="R113" s="169"/>
      <c r="S113" s="169"/>
      <c r="T113" s="170"/>
      <c r="U113" s="169">
        <f>SUM(U114:U151)</f>
        <v>120.25999999999999</v>
      </c>
      <c r="AE113" t="s">
        <v>132</v>
      </c>
    </row>
    <row r="114" spans="1:60" outlineLevel="1" x14ac:dyDescent="0.2">
      <c r="A114" s="154">
        <v>22</v>
      </c>
      <c r="B114" s="160" t="s">
        <v>231</v>
      </c>
      <c r="C114" s="198" t="s">
        <v>232</v>
      </c>
      <c r="D114" s="162" t="s">
        <v>229</v>
      </c>
      <c r="E114" s="171">
        <v>23.68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63">
        <v>0</v>
      </c>
      <c r="O114" s="163">
        <f>ROUND(E114*N114,5)</f>
        <v>0</v>
      </c>
      <c r="P114" s="163">
        <v>7.0000000000000001E-3</v>
      </c>
      <c r="Q114" s="163">
        <f>ROUND(E114*P114,5)</f>
        <v>0.16575999999999999</v>
      </c>
      <c r="R114" s="163"/>
      <c r="S114" s="163"/>
      <c r="T114" s="164">
        <v>0.25800000000000001</v>
      </c>
      <c r="U114" s="163">
        <f>ROUND(E114*T114,2)</f>
        <v>6.11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156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0"/>
      <c r="C115" s="202" t="s">
        <v>233</v>
      </c>
      <c r="D115" s="167"/>
      <c r="E115" s="174">
        <v>11.84</v>
      </c>
      <c r="F115" s="177"/>
      <c r="G115" s="177"/>
      <c r="H115" s="177"/>
      <c r="I115" s="177"/>
      <c r="J115" s="177"/>
      <c r="K115" s="177"/>
      <c r="L115" s="177"/>
      <c r="M115" s="177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138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/>
      <c r="B116" s="160"/>
      <c r="C116" s="202" t="s">
        <v>234</v>
      </c>
      <c r="D116" s="167"/>
      <c r="E116" s="174">
        <v>11.84</v>
      </c>
      <c r="F116" s="177"/>
      <c r="G116" s="177"/>
      <c r="H116" s="177"/>
      <c r="I116" s="177"/>
      <c r="J116" s="177"/>
      <c r="K116" s="177"/>
      <c r="L116" s="177"/>
      <c r="M116" s="177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138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23</v>
      </c>
      <c r="B117" s="160" t="s">
        <v>235</v>
      </c>
      <c r="C117" s="198" t="s">
        <v>236</v>
      </c>
      <c r="D117" s="162" t="s">
        <v>229</v>
      </c>
      <c r="E117" s="171">
        <v>17.760000000000002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63">
        <v>0</v>
      </c>
      <c r="O117" s="163">
        <f>ROUND(E117*N117,5)</f>
        <v>0</v>
      </c>
      <c r="P117" s="163">
        <v>8.9999999999999993E-3</v>
      </c>
      <c r="Q117" s="163">
        <f>ROUND(E117*P117,5)</f>
        <v>0.15984000000000001</v>
      </c>
      <c r="R117" s="163"/>
      <c r="S117" s="163"/>
      <c r="T117" s="164">
        <v>0.42</v>
      </c>
      <c r="U117" s="163">
        <f>ROUND(E117*T117,2)</f>
        <v>7.46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156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0"/>
      <c r="C118" s="202" t="s">
        <v>233</v>
      </c>
      <c r="D118" s="167"/>
      <c r="E118" s="174">
        <v>11.84</v>
      </c>
      <c r="F118" s="177"/>
      <c r="G118" s="177"/>
      <c r="H118" s="177"/>
      <c r="I118" s="177"/>
      <c r="J118" s="177"/>
      <c r="K118" s="177"/>
      <c r="L118" s="177"/>
      <c r="M118" s="177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138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0"/>
      <c r="C119" s="202" t="s">
        <v>237</v>
      </c>
      <c r="D119" s="167"/>
      <c r="E119" s="174">
        <v>5.92</v>
      </c>
      <c r="F119" s="177"/>
      <c r="G119" s="177"/>
      <c r="H119" s="177"/>
      <c r="I119" s="177"/>
      <c r="J119" s="177"/>
      <c r="K119" s="177"/>
      <c r="L119" s="177"/>
      <c r="M119" s="177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138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>
        <v>24</v>
      </c>
      <c r="B120" s="160" t="s">
        <v>238</v>
      </c>
      <c r="C120" s="198" t="s">
        <v>239</v>
      </c>
      <c r="D120" s="162" t="s">
        <v>161</v>
      </c>
      <c r="E120" s="171">
        <v>2</v>
      </c>
      <c r="F120" s="176"/>
      <c r="G120" s="177">
        <f>ROUND(E120*F120,2)</f>
        <v>0</v>
      </c>
      <c r="H120" s="176"/>
      <c r="I120" s="177">
        <f>ROUND(E120*H120,2)</f>
        <v>0</v>
      </c>
      <c r="J120" s="176"/>
      <c r="K120" s="177">
        <f>ROUND(E120*J120,2)</f>
        <v>0</v>
      </c>
      <c r="L120" s="177">
        <v>21</v>
      </c>
      <c r="M120" s="177">
        <f>G120*(1+L120/100)</f>
        <v>0</v>
      </c>
      <c r="N120" s="163">
        <v>1.33E-3</v>
      </c>
      <c r="O120" s="163">
        <f>ROUND(E120*N120,5)</f>
        <v>2.66E-3</v>
      </c>
      <c r="P120" s="163">
        <v>0.20699999999999999</v>
      </c>
      <c r="Q120" s="163">
        <f>ROUND(E120*P120,5)</f>
        <v>0.41399999999999998</v>
      </c>
      <c r="R120" s="163"/>
      <c r="S120" s="163"/>
      <c r="T120" s="164">
        <v>1.538</v>
      </c>
      <c r="U120" s="163">
        <f>ROUND(E120*T120,2)</f>
        <v>3.08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156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54">
        <v>25</v>
      </c>
      <c r="B121" s="160" t="s">
        <v>240</v>
      </c>
      <c r="C121" s="198" t="s">
        <v>241</v>
      </c>
      <c r="D121" s="162" t="s">
        <v>161</v>
      </c>
      <c r="E121" s="171">
        <v>7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63">
        <v>0</v>
      </c>
      <c r="O121" s="163">
        <f>ROUND(E121*N121,5)</f>
        <v>0</v>
      </c>
      <c r="P121" s="163">
        <v>7.4999999999999997E-2</v>
      </c>
      <c r="Q121" s="163">
        <f>ROUND(E121*P121,5)</f>
        <v>0.52500000000000002</v>
      </c>
      <c r="R121" s="163"/>
      <c r="S121" s="163"/>
      <c r="T121" s="164">
        <v>0.58599999999999997</v>
      </c>
      <c r="U121" s="163">
        <f>ROUND(E121*T121,2)</f>
        <v>4.0999999999999996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156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202" t="s">
        <v>242</v>
      </c>
      <c r="D122" s="167"/>
      <c r="E122" s="174">
        <v>7</v>
      </c>
      <c r="F122" s="177"/>
      <c r="G122" s="177"/>
      <c r="H122" s="177"/>
      <c r="I122" s="177"/>
      <c r="J122" s="177"/>
      <c r="K122" s="177"/>
      <c r="L122" s="177"/>
      <c r="M122" s="177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138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26</v>
      </c>
      <c r="B123" s="160" t="s">
        <v>243</v>
      </c>
      <c r="C123" s="198" t="s">
        <v>244</v>
      </c>
      <c r="D123" s="162" t="s">
        <v>135</v>
      </c>
      <c r="E123" s="171">
        <v>70.22</v>
      </c>
      <c r="F123" s="176"/>
      <c r="G123" s="177">
        <f>ROUND(E123*F123,2)</f>
        <v>0</v>
      </c>
      <c r="H123" s="176"/>
      <c r="I123" s="177">
        <f>ROUND(E123*H123,2)</f>
        <v>0</v>
      </c>
      <c r="J123" s="176"/>
      <c r="K123" s="177">
        <f>ROUND(E123*J123,2)</f>
        <v>0</v>
      </c>
      <c r="L123" s="177">
        <v>21</v>
      </c>
      <c r="M123" s="177">
        <f>G123*(1+L123/100)</f>
        <v>0</v>
      </c>
      <c r="N123" s="163">
        <v>0</v>
      </c>
      <c r="O123" s="163">
        <f>ROUND(E123*N123,5)</f>
        <v>0</v>
      </c>
      <c r="P123" s="163">
        <v>6.8000000000000005E-2</v>
      </c>
      <c r="Q123" s="163">
        <f>ROUND(E123*P123,5)</f>
        <v>4.7749600000000001</v>
      </c>
      <c r="R123" s="163"/>
      <c r="S123" s="163"/>
      <c r="T123" s="164">
        <v>0.3</v>
      </c>
      <c r="U123" s="163">
        <f>ROUND(E123*T123,2)</f>
        <v>21.07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156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9" t="s">
        <v>137</v>
      </c>
      <c r="D124" s="165"/>
      <c r="E124" s="172"/>
      <c r="F124" s="177"/>
      <c r="G124" s="177"/>
      <c r="H124" s="177"/>
      <c r="I124" s="177"/>
      <c r="J124" s="177"/>
      <c r="K124" s="177"/>
      <c r="L124" s="177"/>
      <c r="M124" s="177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138</v>
      </c>
      <c r="AF124" s="153">
        <v>2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ht="45" outlineLevel="1" x14ac:dyDescent="0.2">
      <c r="A125" s="154"/>
      <c r="B125" s="160"/>
      <c r="C125" s="200" t="s">
        <v>245</v>
      </c>
      <c r="D125" s="165"/>
      <c r="E125" s="172"/>
      <c r="F125" s="177"/>
      <c r="G125" s="177"/>
      <c r="H125" s="177"/>
      <c r="I125" s="177"/>
      <c r="J125" s="177"/>
      <c r="K125" s="177"/>
      <c r="L125" s="177"/>
      <c r="M125" s="177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138</v>
      </c>
      <c r="AF125" s="153">
        <v>2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200" t="s">
        <v>246</v>
      </c>
      <c r="D126" s="165"/>
      <c r="E126" s="172"/>
      <c r="F126" s="177"/>
      <c r="G126" s="177"/>
      <c r="H126" s="177"/>
      <c r="I126" s="177"/>
      <c r="J126" s="177"/>
      <c r="K126" s="177"/>
      <c r="L126" s="177"/>
      <c r="M126" s="177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138</v>
      </c>
      <c r="AF126" s="153">
        <v>2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0"/>
      <c r="C127" s="200" t="s">
        <v>247</v>
      </c>
      <c r="D127" s="165"/>
      <c r="E127" s="172">
        <v>19.2</v>
      </c>
      <c r="F127" s="177"/>
      <c r="G127" s="177"/>
      <c r="H127" s="177"/>
      <c r="I127" s="177"/>
      <c r="J127" s="177"/>
      <c r="K127" s="177"/>
      <c r="L127" s="177"/>
      <c r="M127" s="177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138</v>
      </c>
      <c r="AF127" s="153">
        <v>2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/>
      <c r="B128" s="160"/>
      <c r="C128" s="200" t="s">
        <v>248</v>
      </c>
      <c r="D128" s="165"/>
      <c r="E128" s="172">
        <v>17.920000000000002</v>
      </c>
      <c r="F128" s="177"/>
      <c r="G128" s="177"/>
      <c r="H128" s="177"/>
      <c r="I128" s="177"/>
      <c r="J128" s="177"/>
      <c r="K128" s="177"/>
      <c r="L128" s="177"/>
      <c r="M128" s="177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138</v>
      </c>
      <c r="AF128" s="153">
        <v>2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0"/>
      <c r="C129" s="200" t="s">
        <v>249</v>
      </c>
      <c r="D129" s="165"/>
      <c r="E129" s="172">
        <v>24.96</v>
      </c>
      <c r="F129" s="177"/>
      <c r="G129" s="177"/>
      <c r="H129" s="177"/>
      <c r="I129" s="177"/>
      <c r="J129" s="177"/>
      <c r="K129" s="177"/>
      <c r="L129" s="177"/>
      <c r="M129" s="177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138</v>
      </c>
      <c r="AF129" s="153">
        <v>2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200" t="s">
        <v>250</v>
      </c>
      <c r="D130" s="165"/>
      <c r="E130" s="172">
        <v>-2.25</v>
      </c>
      <c r="F130" s="177"/>
      <c r="G130" s="177"/>
      <c r="H130" s="177"/>
      <c r="I130" s="177"/>
      <c r="J130" s="177"/>
      <c r="K130" s="177"/>
      <c r="L130" s="177"/>
      <c r="M130" s="177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138</v>
      </c>
      <c r="AF130" s="153">
        <v>2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0"/>
      <c r="C131" s="200" t="s">
        <v>251</v>
      </c>
      <c r="D131" s="165"/>
      <c r="E131" s="172">
        <v>-4.4800000000000004</v>
      </c>
      <c r="F131" s="177"/>
      <c r="G131" s="177"/>
      <c r="H131" s="177"/>
      <c r="I131" s="177"/>
      <c r="J131" s="177"/>
      <c r="K131" s="177"/>
      <c r="L131" s="177"/>
      <c r="M131" s="177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138</v>
      </c>
      <c r="AF131" s="153">
        <v>2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0"/>
      <c r="C132" s="201" t="s">
        <v>142</v>
      </c>
      <c r="D132" s="166"/>
      <c r="E132" s="173">
        <v>55.35</v>
      </c>
      <c r="F132" s="177"/>
      <c r="G132" s="177"/>
      <c r="H132" s="177"/>
      <c r="I132" s="177"/>
      <c r="J132" s="177"/>
      <c r="K132" s="177"/>
      <c r="L132" s="177"/>
      <c r="M132" s="177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138</v>
      </c>
      <c r="AF132" s="153">
        <v>3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200" t="s">
        <v>143</v>
      </c>
      <c r="D133" s="165"/>
      <c r="E133" s="172"/>
      <c r="F133" s="177"/>
      <c r="G133" s="177"/>
      <c r="H133" s="177"/>
      <c r="I133" s="177"/>
      <c r="J133" s="177"/>
      <c r="K133" s="177"/>
      <c r="L133" s="177"/>
      <c r="M133" s="177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138</v>
      </c>
      <c r="AF133" s="153">
        <v>2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200" t="s">
        <v>252</v>
      </c>
      <c r="D134" s="165"/>
      <c r="E134" s="172">
        <v>17.600000000000001</v>
      </c>
      <c r="F134" s="177"/>
      <c r="G134" s="177"/>
      <c r="H134" s="177"/>
      <c r="I134" s="177"/>
      <c r="J134" s="177"/>
      <c r="K134" s="177"/>
      <c r="L134" s="177"/>
      <c r="M134" s="177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138</v>
      </c>
      <c r="AF134" s="153">
        <v>2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200" t="s">
        <v>253</v>
      </c>
      <c r="D135" s="165"/>
      <c r="E135" s="172">
        <v>-1.125</v>
      </c>
      <c r="F135" s="177"/>
      <c r="G135" s="177"/>
      <c r="H135" s="177"/>
      <c r="I135" s="177"/>
      <c r="J135" s="177"/>
      <c r="K135" s="177"/>
      <c r="L135" s="177"/>
      <c r="M135" s="177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138</v>
      </c>
      <c r="AF135" s="153">
        <v>2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/>
      <c r="B136" s="160"/>
      <c r="C136" s="200" t="s">
        <v>254</v>
      </c>
      <c r="D136" s="165"/>
      <c r="E136" s="172">
        <v>-1.6</v>
      </c>
      <c r="F136" s="177"/>
      <c r="G136" s="177"/>
      <c r="H136" s="177"/>
      <c r="I136" s="177"/>
      <c r="J136" s="177"/>
      <c r="K136" s="177"/>
      <c r="L136" s="177"/>
      <c r="M136" s="177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138</v>
      </c>
      <c r="AF136" s="153">
        <v>2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201" t="s">
        <v>142</v>
      </c>
      <c r="D137" s="166"/>
      <c r="E137" s="173">
        <v>14.875</v>
      </c>
      <c r="F137" s="177"/>
      <c r="G137" s="177"/>
      <c r="H137" s="177"/>
      <c r="I137" s="177"/>
      <c r="J137" s="177"/>
      <c r="K137" s="177"/>
      <c r="L137" s="177"/>
      <c r="M137" s="177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138</v>
      </c>
      <c r="AF137" s="153">
        <v>3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9" t="s">
        <v>147</v>
      </c>
      <c r="D138" s="165"/>
      <c r="E138" s="172"/>
      <c r="F138" s="177"/>
      <c r="G138" s="177"/>
      <c r="H138" s="177"/>
      <c r="I138" s="177"/>
      <c r="J138" s="177"/>
      <c r="K138" s="177"/>
      <c r="L138" s="177"/>
      <c r="M138" s="177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138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/>
      <c r="B139" s="160"/>
      <c r="C139" s="202" t="s">
        <v>255</v>
      </c>
      <c r="D139" s="167"/>
      <c r="E139" s="174">
        <v>70.22</v>
      </c>
      <c r="F139" s="177"/>
      <c r="G139" s="177"/>
      <c r="H139" s="177"/>
      <c r="I139" s="177"/>
      <c r="J139" s="177"/>
      <c r="K139" s="177"/>
      <c r="L139" s="177"/>
      <c r="M139" s="177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138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>
        <v>27</v>
      </c>
      <c r="B140" s="160" t="s">
        <v>256</v>
      </c>
      <c r="C140" s="198" t="s">
        <v>257</v>
      </c>
      <c r="D140" s="162" t="s">
        <v>135</v>
      </c>
      <c r="E140" s="171">
        <v>51.662999999999997</v>
      </c>
      <c r="F140" s="176"/>
      <c r="G140" s="177">
        <f>ROUND(E140*F140,2)</f>
        <v>0</v>
      </c>
      <c r="H140" s="176"/>
      <c r="I140" s="177">
        <f>ROUND(E140*H140,2)</f>
        <v>0</v>
      </c>
      <c r="J140" s="176"/>
      <c r="K140" s="177">
        <f>ROUND(E140*J140,2)</f>
        <v>0</v>
      </c>
      <c r="L140" s="177">
        <v>21</v>
      </c>
      <c r="M140" s="177">
        <f>G140*(1+L140/100)</f>
        <v>0</v>
      </c>
      <c r="N140" s="163">
        <v>0</v>
      </c>
      <c r="O140" s="163">
        <f>ROUND(E140*N140,5)</f>
        <v>0</v>
      </c>
      <c r="P140" s="163">
        <v>0.01</v>
      </c>
      <c r="Q140" s="163">
        <f>ROUND(E140*P140,5)</f>
        <v>0.51663000000000003</v>
      </c>
      <c r="R140" s="163"/>
      <c r="S140" s="163"/>
      <c r="T140" s="164">
        <v>0.08</v>
      </c>
      <c r="U140" s="163">
        <f>ROUND(E140*T140,2)</f>
        <v>4.13</v>
      </c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156</v>
      </c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0"/>
      <c r="C141" s="202" t="s">
        <v>258</v>
      </c>
      <c r="D141" s="167"/>
      <c r="E141" s="174">
        <v>51.662999999999997</v>
      </c>
      <c r="F141" s="177"/>
      <c r="G141" s="177"/>
      <c r="H141" s="177"/>
      <c r="I141" s="177"/>
      <c r="J141" s="177"/>
      <c r="K141" s="177"/>
      <c r="L141" s="177"/>
      <c r="M141" s="177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138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>
        <v>28</v>
      </c>
      <c r="B142" s="160" t="s">
        <v>259</v>
      </c>
      <c r="C142" s="198" t="s">
        <v>260</v>
      </c>
      <c r="D142" s="162" t="s">
        <v>261</v>
      </c>
      <c r="E142" s="171">
        <v>25.71</v>
      </c>
      <c r="F142" s="176"/>
      <c r="G142" s="177">
        <f>ROUND(E142*F142,2)</f>
        <v>0</v>
      </c>
      <c r="H142" s="176"/>
      <c r="I142" s="177">
        <f>ROUND(E142*H142,2)</f>
        <v>0</v>
      </c>
      <c r="J142" s="176"/>
      <c r="K142" s="177">
        <f>ROUND(E142*J142,2)</f>
        <v>0</v>
      </c>
      <c r="L142" s="177">
        <v>21</v>
      </c>
      <c r="M142" s="177">
        <f>G142*(1+L142/100)</f>
        <v>0</v>
      </c>
      <c r="N142" s="163">
        <v>0</v>
      </c>
      <c r="O142" s="163">
        <f>ROUND(E142*N142,5)</f>
        <v>0</v>
      </c>
      <c r="P142" s="163">
        <v>0</v>
      </c>
      <c r="Q142" s="163">
        <f>ROUND(E142*P142,5)</f>
        <v>0</v>
      </c>
      <c r="R142" s="163"/>
      <c r="S142" s="163"/>
      <c r="T142" s="164">
        <v>0.94199999999999995</v>
      </c>
      <c r="U142" s="163">
        <f>ROUND(E142*T142,2)</f>
        <v>24.22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156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>
        <v>29</v>
      </c>
      <c r="B143" s="160" t="s">
        <v>262</v>
      </c>
      <c r="C143" s="198" t="s">
        <v>263</v>
      </c>
      <c r="D143" s="162" t="s">
        <v>261</v>
      </c>
      <c r="E143" s="171">
        <v>128.55000000000001</v>
      </c>
      <c r="F143" s="176"/>
      <c r="G143" s="177">
        <f>ROUND(E143*F143,2)</f>
        <v>0</v>
      </c>
      <c r="H143" s="176"/>
      <c r="I143" s="177">
        <f>ROUND(E143*H143,2)</f>
        <v>0</v>
      </c>
      <c r="J143" s="176"/>
      <c r="K143" s="177">
        <f>ROUND(E143*J143,2)</f>
        <v>0</v>
      </c>
      <c r="L143" s="177">
        <v>21</v>
      </c>
      <c r="M143" s="177">
        <f>G143*(1+L143/100)</f>
        <v>0</v>
      </c>
      <c r="N143" s="163">
        <v>0</v>
      </c>
      <c r="O143" s="163">
        <f>ROUND(E143*N143,5)</f>
        <v>0</v>
      </c>
      <c r="P143" s="163">
        <v>0</v>
      </c>
      <c r="Q143" s="163">
        <f>ROUND(E143*P143,5)</f>
        <v>0</v>
      </c>
      <c r="R143" s="163"/>
      <c r="S143" s="163"/>
      <c r="T143" s="164">
        <v>0.105</v>
      </c>
      <c r="U143" s="163">
        <f>ROUND(E143*T143,2)</f>
        <v>13.5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156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202" t="s">
        <v>264</v>
      </c>
      <c r="D144" s="167"/>
      <c r="E144" s="174">
        <v>128.55000000000001</v>
      </c>
      <c r="F144" s="177"/>
      <c r="G144" s="177"/>
      <c r="H144" s="177"/>
      <c r="I144" s="177"/>
      <c r="J144" s="177"/>
      <c r="K144" s="177"/>
      <c r="L144" s="177"/>
      <c r="M144" s="177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138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>
        <v>30</v>
      </c>
      <c r="B145" s="160" t="s">
        <v>265</v>
      </c>
      <c r="C145" s="198" t="s">
        <v>266</v>
      </c>
      <c r="D145" s="162" t="s">
        <v>261</v>
      </c>
      <c r="E145" s="171">
        <v>25.71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63">
        <v>0</v>
      </c>
      <c r="O145" s="163">
        <f>ROUND(E145*N145,5)</f>
        <v>0</v>
      </c>
      <c r="P145" s="163">
        <v>0</v>
      </c>
      <c r="Q145" s="163">
        <f>ROUND(E145*P145,5)</f>
        <v>0</v>
      </c>
      <c r="R145" s="163"/>
      <c r="S145" s="163"/>
      <c r="T145" s="164">
        <v>0.93300000000000005</v>
      </c>
      <c r="U145" s="163">
        <f>ROUND(E145*T145,2)</f>
        <v>23.99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156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>
        <v>31</v>
      </c>
      <c r="B146" s="160" t="s">
        <v>267</v>
      </c>
      <c r="C146" s="198" t="s">
        <v>268</v>
      </c>
      <c r="D146" s="162" t="s">
        <v>261</v>
      </c>
      <c r="E146" s="171">
        <v>23</v>
      </c>
      <c r="F146" s="176"/>
      <c r="G146" s="177">
        <f>ROUND(E146*F146,2)</f>
        <v>0</v>
      </c>
      <c r="H146" s="176"/>
      <c r="I146" s="177">
        <f>ROUND(E146*H146,2)</f>
        <v>0</v>
      </c>
      <c r="J146" s="176"/>
      <c r="K146" s="177">
        <f>ROUND(E146*J146,2)</f>
        <v>0</v>
      </c>
      <c r="L146" s="177">
        <v>21</v>
      </c>
      <c r="M146" s="177">
        <f>G146*(1+L146/100)</f>
        <v>0</v>
      </c>
      <c r="N146" s="163">
        <v>0</v>
      </c>
      <c r="O146" s="163">
        <f>ROUND(E146*N146,5)</f>
        <v>0</v>
      </c>
      <c r="P146" s="163">
        <v>0</v>
      </c>
      <c r="Q146" s="163">
        <f>ROUND(E146*P146,5)</f>
        <v>0</v>
      </c>
      <c r="R146" s="163"/>
      <c r="S146" s="163"/>
      <c r="T146" s="164">
        <v>0</v>
      </c>
      <c r="U146" s="163">
        <f>ROUND(E146*T146,2)</f>
        <v>0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156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>
        <v>32</v>
      </c>
      <c r="B147" s="160" t="s">
        <v>269</v>
      </c>
      <c r="C147" s="198" t="s">
        <v>270</v>
      </c>
      <c r="D147" s="162" t="s">
        <v>261</v>
      </c>
      <c r="E147" s="171">
        <v>2.7</v>
      </c>
      <c r="F147" s="176"/>
      <c r="G147" s="177">
        <f>ROUND(E147*F147,2)</f>
        <v>0</v>
      </c>
      <c r="H147" s="176"/>
      <c r="I147" s="177">
        <f>ROUND(E147*H147,2)</f>
        <v>0</v>
      </c>
      <c r="J147" s="176"/>
      <c r="K147" s="177">
        <f>ROUND(E147*J147,2)</f>
        <v>0</v>
      </c>
      <c r="L147" s="177">
        <v>21</v>
      </c>
      <c r="M147" s="177">
        <f>G147*(1+L147/100)</f>
        <v>0</v>
      </c>
      <c r="N147" s="163">
        <v>0</v>
      </c>
      <c r="O147" s="163">
        <f>ROUND(E147*N147,5)</f>
        <v>0</v>
      </c>
      <c r="P147" s="163">
        <v>0</v>
      </c>
      <c r="Q147" s="163">
        <f>ROUND(E147*P147,5)</f>
        <v>0</v>
      </c>
      <c r="R147" s="163"/>
      <c r="S147" s="163"/>
      <c r="T147" s="164">
        <v>0</v>
      </c>
      <c r="U147" s="163">
        <f>ROUND(E147*T147,2)</f>
        <v>0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156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ht="22.5" outlineLevel="1" x14ac:dyDescent="0.2">
      <c r="A148" s="154">
        <v>33</v>
      </c>
      <c r="B148" s="160" t="s">
        <v>271</v>
      </c>
      <c r="C148" s="198" t="s">
        <v>272</v>
      </c>
      <c r="D148" s="162" t="s">
        <v>261</v>
      </c>
      <c r="E148" s="171">
        <v>25.71</v>
      </c>
      <c r="F148" s="176"/>
      <c r="G148" s="177">
        <f>ROUND(E148*F148,2)</f>
        <v>0</v>
      </c>
      <c r="H148" s="176"/>
      <c r="I148" s="177">
        <f>ROUND(E148*H148,2)</f>
        <v>0</v>
      </c>
      <c r="J148" s="176"/>
      <c r="K148" s="177">
        <f>ROUND(E148*J148,2)</f>
        <v>0</v>
      </c>
      <c r="L148" s="177">
        <v>21</v>
      </c>
      <c r="M148" s="177">
        <f>G148*(1+L148/100)</f>
        <v>0</v>
      </c>
      <c r="N148" s="163">
        <v>0</v>
      </c>
      <c r="O148" s="163">
        <f>ROUND(E148*N148,5)</f>
        <v>0</v>
      </c>
      <c r="P148" s="163">
        <v>0</v>
      </c>
      <c r="Q148" s="163">
        <f>ROUND(E148*P148,5)</f>
        <v>0</v>
      </c>
      <c r="R148" s="163"/>
      <c r="S148" s="163"/>
      <c r="T148" s="164">
        <v>0.49</v>
      </c>
      <c r="U148" s="163">
        <f>ROUND(E148*T148,2)</f>
        <v>12.6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156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>
        <v>34</v>
      </c>
      <c r="B149" s="160" t="s">
        <v>273</v>
      </c>
      <c r="C149" s="198" t="s">
        <v>274</v>
      </c>
      <c r="D149" s="162" t="s">
        <v>261</v>
      </c>
      <c r="E149" s="171">
        <v>771.3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63">
        <v>0</v>
      </c>
      <c r="O149" s="163">
        <f>ROUND(E149*N149,5)</f>
        <v>0</v>
      </c>
      <c r="P149" s="163">
        <v>0</v>
      </c>
      <c r="Q149" s="163">
        <f>ROUND(E149*P149,5)</f>
        <v>0</v>
      </c>
      <c r="R149" s="163"/>
      <c r="S149" s="163"/>
      <c r="T149" s="164">
        <v>0</v>
      </c>
      <c r="U149" s="163">
        <f>ROUND(E149*T149,2)</f>
        <v>0</v>
      </c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156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/>
      <c r="B150" s="160"/>
      <c r="C150" s="202" t="s">
        <v>275</v>
      </c>
      <c r="D150" s="167"/>
      <c r="E150" s="174">
        <v>771.3</v>
      </c>
      <c r="F150" s="177"/>
      <c r="G150" s="177"/>
      <c r="H150" s="177"/>
      <c r="I150" s="177"/>
      <c r="J150" s="177"/>
      <c r="K150" s="177"/>
      <c r="L150" s="177"/>
      <c r="M150" s="177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138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>
        <v>35</v>
      </c>
      <c r="B151" s="160" t="s">
        <v>276</v>
      </c>
      <c r="C151" s="198" t="s">
        <v>277</v>
      </c>
      <c r="D151" s="162" t="s">
        <v>278</v>
      </c>
      <c r="E151" s="171">
        <v>30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63">
        <v>0</v>
      </c>
      <c r="O151" s="163">
        <f>ROUND(E151*N151,5)</f>
        <v>0</v>
      </c>
      <c r="P151" s="163">
        <v>0</v>
      </c>
      <c r="Q151" s="163">
        <f>ROUND(E151*P151,5)</f>
        <v>0</v>
      </c>
      <c r="R151" s="163"/>
      <c r="S151" s="163"/>
      <c r="T151" s="164">
        <v>0</v>
      </c>
      <c r="U151" s="163">
        <f>ROUND(E151*T151,2)</f>
        <v>0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156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x14ac:dyDescent="0.2">
      <c r="A152" s="155" t="s">
        <v>131</v>
      </c>
      <c r="B152" s="161" t="s">
        <v>76</v>
      </c>
      <c r="C152" s="203" t="s">
        <v>77</v>
      </c>
      <c r="D152" s="168"/>
      <c r="E152" s="175"/>
      <c r="F152" s="178"/>
      <c r="G152" s="178">
        <f>SUMIF(AE153:AE154,"&lt;&gt;NOR",G153:G154)</f>
        <v>0</v>
      </c>
      <c r="H152" s="178"/>
      <c r="I152" s="178">
        <f>SUM(I153:I154)</f>
        <v>0</v>
      </c>
      <c r="J152" s="178"/>
      <c r="K152" s="178">
        <f>SUM(K153:K154)</f>
        <v>0</v>
      </c>
      <c r="L152" s="178"/>
      <c r="M152" s="178">
        <f>SUM(M153:M154)</f>
        <v>0</v>
      </c>
      <c r="N152" s="169"/>
      <c r="O152" s="169">
        <f>SUM(O153:O154)</f>
        <v>0</v>
      </c>
      <c r="P152" s="169"/>
      <c r="Q152" s="169">
        <f>SUM(Q153:Q154)</f>
        <v>0</v>
      </c>
      <c r="R152" s="169"/>
      <c r="S152" s="169"/>
      <c r="T152" s="170"/>
      <c r="U152" s="169">
        <f>SUM(U153:U154)</f>
        <v>24.1</v>
      </c>
      <c r="AE152" t="s">
        <v>132</v>
      </c>
    </row>
    <row r="153" spans="1:60" outlineLevel="1" x14ac:dyDescent="0.2">
      <c r="A153" s="154">
        <v>36</v>
      </c>
      <c r="B153" s="160" t="s">
        <v>279</v>
      </c>
      <c r="C153" s="198" t="s">
        <v>280</v>
      </c>
      <c r="D153" s="162" t="s">
        <v>261</v>
      </c>
      <c r="E153" s="171">
        <v>12.74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63">
        <v>0</v>
      </c>
      <c r="O153" s="163">
        <f>ROUND(E153*N153,5)</f>
        <v>0</v>
      </c>
      <c r="P153" s="163">
        <v>0</v>
      </c>
      <c r="Q153" s="163">
        <f>ROUND(E153*P153,5)</f>
        <v>0</v>
      </c>
      <c r="R153" s="163"/>
      <c r="S153" s="163"/>
      <c r="T153" s="164">
        <v>1.8919999999999999</v>
      </c>
      <c r="U153" s="163">
        <f>ROUND(E153*T153,2)</f>
        <v>24.1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156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202" t="s">
        <v>281</v>
      </c>
      <c r="D154" s="167"/>
      <c r="E154" s="174">
        <v>12.74</v>
      </c>
      <c r="F154" s="177"/>
      <c r="G154" s="177"/>
      <c r="H154" s="177"/>
      <c r="I154" s="177"/>
      <c r="J154" s="177"/>
      <c r="K154" s="177"/>
      <c r="L154" s="177"/>
      <c r="M154" s="177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138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x14ac:dyDescent="0.2">
      <c r="A155" s="155" t="s">
        <v>131</v>
      </c>
      <c r="B155" s="161" t="s">
        <v>78</v>
      </c>
      <c r="C155" s="203" t="s">
        <v>79</v>
      </c>
      <c r="D155" s="168"/>
      <c r="E155" s="175"/>
      <c r="F155" s="178"/>
      <c r="G155" s="178">
        <f>SUMIF(AE156:AE157,"&lt;&gt;NOR",G156:G157)</f>
        <v>0</v>
      </c>
      <c r="H155" s="178"/>
      <c r="I155" s="178">
        <f>SUM(I156:I157)</f>
        <v>0</v>
      </c>
      <c r="J155" s="178"/>
      <c r="K155" s="178">
        <f>SUM(K156:K157)</f>
        <v>0</v>
      </c>
      <c r="L155" s="178"/>
      <c r="M155" s="178">
        <f>SUM(M156:M157)</f>
        <v>0</v>
      </c>
      <c r="N155" s="169"/>
      <c r="O155" s="169">
        <f>SUM(O156:O157)</f>
        <v>6.5700000000000003E-3</v>
      </c>
      <c r="P155" s="169"/>
      <c r="Q155" s="169">
        <f>SUM(Q156:Q157)</f>
        <v>0</v>
      </c>
      <c r="R155" s="169"/>
      <c r="S155" s="169"/>
      <c r="T155" s="170"/>
      <c r="U155" s="169">
        <f>SUM(U156:U157)</f>
        <v>1.33</v>
      </c>
      <c r="AE155" t="s">
        <v>132</v>
      </c>
    </row>
    <row r="156" spans="1:60" ht="22.5" outlineLevel="1" x14ac:dyDescent="0.2">
      <c r="A156" s="154">
        <v>37</v>
      </c>
      <c r="B156" s="160" t="s">
        <v>282</v>
      </c>
      <c r="C156" s="198" t="s">
        <v>283</v>
      </c>
      <c r="D156" s="162" t="s">
        <v>135</v>
      </c>
      <c r="E156" s="171">
        <v>4.83</v>
      </c>
      <c r="F156" s="176"/>
      <c r="G156" s="177">
        <f>ROUND(E156*F156,2)</f>
        <v>0</v>
      </c>
      <c r="H156" s="176"/>
      <c r="I156" s="177">
        <f>ROUND(E156*H156,2)</f>
        <v>0</v>
      </c>
      <c r="J156" s="176"/>
      <c r="K156" s="177">
        <f>ROUND(E156*J156,2)</f>
        <v>0</v>
      </c>
      <c r="L156" s="177">
        <v>21</v>
      </c>
      <c r="M156" s="177">
        <f>G156*(1+L156/100)</f>
        <v>0</v>
      </c>
      <c r="N156" s="163">
        <v>1.3600000000000001E-3</v>
      </c>
      <c r="O156" s="163">
        <f>ROUND(E156*N156,5)</f>
        <v>6.5700000000000003E-3</v>
      </c>
      <c r="P156" s="163">
        <v>0</v>
      </c>
      <c r="Q156" s="163">
        <f>ROUND(E156*P156,5)</f>
        <v>0</v>
      </c>
      <c r="R156" s="163"/>
      <c r="S156" s="163"/>
      <c r="T156" s="164">
        <v>0.27517000000000003</v>
      </c>
      <c r="U156" s="163">
        <f>ROUND(E156*T156,2)</f>
        <v>1.33</v>
      </c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136</v>
      </c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202" t="s">
        <v>284</v>
      </c>
      <c r="D157" s="167"/>
      <c r="E157" s="174">
        <v>4.83</v>
      </c>
      <c r="F157" s="177"/>
      <c r="G157" s="177"/>
      <c r="H157" s="177"/>
      <c r="I157" s="177"/>
      <c r="J157" s="177"/>
      <c r="K157" s="177"/>
      <c r="L157" s="177"/>
      <c r="M157" s="177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138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x14ac:dyDescent="0.2">
      <c r="A158" s="155" t="s">
        <v>131</v>
      </c>
      <c r="B158" s="161" t="s">
        <v>80</v>
      </c>
      <c r="C158" s="203" t="s">
        <v>81</v>
      </c>
      <c r="D158" s="168"/>
      <c r="E158" s="175"/>
      <c r="F158" s="178"/>
      <c r="G158" s="178">
        <f>SUMIF(AE159:AE159,"&lt;&gt;NOR",G159:G159)</f>
        <v>0</v>
      </c>
      <c r="H158" s="178"/>
      <c r="I158" s="178">
        <f>SUM(I159:I159)</f>
        <v>0</v>
      </c>
      <c r="J158" s="178"/>
      <c r="K158" s="178">
        <f>SUM(K159:K159)</f>
        <v>0</v>
      </c>
      <c r="L158" s="178"/>
      <c r="M158" s="178">
        <f>SUM(M159:M159)</f>
        <v>0</v>
      </c>
      <c r="N158" s="169"/>
      <c r="O158" s="169">
        <f>SUM(O159:O159)</f>
        <v>0</v>
      </c>
      <c r="P158" s="169"/>
      <c r="Q158" s="169">
        <f>SUM(Q159:Q159)</f>
        <v>0</v>
      </c>
      <c r="R158" s="169"/>
      <c r="S158" s="169"/>
      <c r="T158" s="170"/>
      <c r="U158" s="169">
        <f>SUM(U159:U159)</f>
        <v>0</v>
      </c>
      <c r="AE158" t="s">
        <v>132</v>
      </c>
    </row>
    <row r="159" spans="1:60" ht="22.5" outlineLevel="1" x14ac:dyDescent="0.2">
      <c r="A159" s="154">
        <v>38</v>
      </c>
      <c r="B159" s="160" t="s">
        <v>285</v>
      </c>
      <c r="C159" s="198" t="s">
        <v>286</v>
      </c>
      <c r="D159" s="162" t="s">
        <v>287</v>
      </c>
      <c r="E159" s="171">
        <v>1</v>
      </c>
      <c r="F159" s="176"/>
      <c r="G159" s="177">
        <f>ROUND(E159*F159,2)</f>
        <v>0</v>
      </c>
      <c r="H159" s="176"/>
      <c r="I159" s="177">
        <f>ROUND(E159*H159,2)</f>
        <v>0</v>
      </c>
      <c r="J159" s="176"/>
      <c r="K159" s="177">
        <f>ROUND(E159*J159,2)</f>
        <v>0</v>
      </c>
      <c r="L159" s="177">
        <v>21</v>
      </c>
      <c r="M159" s="177">
        <f>G159*(1+L159/100)</f>
        <v>0</v>
      </c>
      <c r="N159" s="163">
        <v>0</v>
      </c>
      <c r="O159" s="163">
        <f>ROUND(E159*N159,5)</f>
        <v>0</v>
      </c>
      <c r="P159" s="163">
        <v>0</v>
      </c>
      <c r="Q159" s="163">
        <f>ROUND(E159*P159,5)</f>
        <v>0</v>
      </c>
      <c r="R159" s="163"/>
      <c r="S159" s="163"/>
      <c r="T159" s="164">
        <v>0</v>
      </c>
      <c r="U159" s="163">
        <f>ROUND(E159*T159,2)</f>
        <v>0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156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x14ac:dyDescent="0.2">
      <c r="A160" s="155" t="s">
        <v>131</v>
      </c>
      <c r="B160" s="161" t="s">
        <v>82</v>
      </c>
      <c r="C160" s="203" t="s">
        <v>83</v>
      </c>
      <c r="D160" s="168"/>
      <c r="E160" s="175"/>
      <c r="F160" s="178"/>
      <c r="G160" s="178">
        <f>SUMIF(AE161:AE161,"&lt;&gt;NOR",G161:G161)</f>
        <v>0</v>
      </c>
      <c r="H160" s="178"/>
      <c r="I160" s="178">
        <f>SUM(I161:I161)</f>
        <v>0</v>
      </c>
      <c r="J160" s="178"/>
      <c r="K160" s="178">
        <f>SUM(K161:K161)</f>
        <v>0</v>
      </c>
      <c r="L160" s="178"/>
      <c r="M160" s="178">
        <f>SUM(M161:M161)</f>
        <v>0</v>
      </c>
      <c r="N160" s="169"/>
      <c r="O160" s="169">
        <f>SUM(O161:O161)</f>
        <v>0</v>
      </c>
      <c r="P160" s="169"/>
      <c r="Q160" s="169">
        <f>SUM(Q161:Q161)</f>
        <v>0</v>
      </c>
      <c r="R160" s="169"/>
      <c r="S160" s="169"/>
      <c r="T160" s="170"/>
      <c r="U160" s="169">
        <f>SUM(U161:U161)</f>
        <v>0</v>
      </c>
      <c r="AE160" t="s">
        <v>132</v>
      </c>
    </row>
    <row r="161" spans="1:60" outlineLevel="1" x14ac:dyDescent="0.2">
      <c r="A161" s="154">
        <v>39</v>
      </c>
      <c r="B161" s="160" t="s">
        <v>288</v>
      </c>
      <c r="C161" s="198" t="s">
        <v>289</v>
      </c>
      <c r="D161" s="162" t="s">
        <v>287</v>
      </c>
      <c r="E161" s="171">
        <v>1</v>
      </c>
      <c r="F161" s="176"/>
      <c r="G161" s="177">
        <f>ROUND(E161*F161,2)</f>
        <v>0</v>
      </c>
      <c r="H161" s="176"/>
      <c r="I161" s="177">
        <f>ROUND(E161*H161,2)</f>
        <v>0</v>
      </c>
      <c r="J161" s="176"/>
      <c r="K161" s="177">
        <f>ROUND(E161*J161,2)</f>
        <v>0</v>
      </c>
      <c r="L161" s="177">
        <v>21</v>
      </c>
      <c r="M161" s="177">
        <f>G161*(1+L161/100)</f>
        <v>0</v>
      </c>
      <c r="N161" s="163">
        <v>0</v>
      </c>
      <c r="O161" s="163">
        <f>ROUND(E161*N161,5)</f>
        <v>0</v>
      </c>
      <c r="P161" s="163">
        <v>0</v>
      </c>
      <c r="Q161" s="163">
        <f>ROUND(E161*P161,5)</f>
        <v>0</v>
      </c>
      <c r="R161" s="163"/>
      <c r="S161" s="163"/>
      <c r="T161" s="164">
        <v>0</v>
      </c>
      <c r="U161" s="163">
        <f>ROUND(E161*T161,2)</f>
        <v>0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156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x14ac:dyDescent="0.2">
      <c r="A162" s="155" t="s">
        <v>131</v>
      </c>
      <c r="B162" s="161" t="s">
        <v>84</v>
      </c>
      <c r="C162" s="203" t="s">
        <v>85</v>
      </c>
      <c r="D162" s="168"/>
      <c r="E162" s="175"/>
      <c r="F162" s="178"/>
      <c r="G162" s="178">
        <f>SUMIF(AE163:AE165,"&lt;&gt;NOR",G163:G165)</f>
        <v>0</v>
      </c>
      <c r="H162" s="178"/>
      <c r="I162" s="178">
        <f>SUM(I163:I165)</f>
        <v>0</v>
      </c>
      <c r="J162" s="178"/>
      <c r="K162" s="178">
        <f>SUM(K163:K165)</f>
        <v>0</v>
      </c>
      <c r="L162" s="178"/>
      <c r="M162" s="178">
        <f>SUM(M163:M165)</f>
        <v>0</v>
      </c>
      <c r="N162" s="169"/>
      <c r="O162" s="169">
        <f>SUM(O163:O165)</f>
        <v>0.40082000000000001</v>
      </c>
      <c r="P162" s="169"/>
      <c r="Q162" s="169">
        <f>SUM(Q163:Q165)</f>
        <v>0</v>
      </c>
      <c r="R162" s="169"/>
      <c r="S162" s="169"/>
      <c r="T162" s="170"/>
      <c r="U162" s="169">
        <f>SUM(U163:U165)</f>
        <v>6.93</v>
      </c>
      <c r="AE162" t="s">
        <v>132</v>
      </c>
    </row>
    <row r="163" spans="1:60" ht="22.5" outlineLevel="1" x14ac:dyDescent="0.2">
      <c r="A163" s="154">
        <v>40</v>
      </c>
      <c r="B163" s="160" t="s">
        <v>290</v>
      </c>
      <c r="C163" s="198" t="s">
        <v>291</v>
      </c>
      <c r="D163" s="162" t="s">
        <v>135</v>
      </c>
      <c r="E163" s="171">
        <v>3.24</v>
      </c>
      <c r="F163" s="176"/>
      <c r="G163" s="177">
        <f>ROUND(E163*F163,2)</f>
        <v>0</v>
      </c>
      <c r="H163" s="176"/>
      <c r="I163" s="177">
        <f>ROUND(E163*H163,2)</f>
        <v>0</v>
      </c>
      <c r="J163" s="176"/>
      <c r="K163" s="177">
        <f>ROUND(E163*J163,2)</f>
        <v>0</v>
      </c>
      <c r="L163" s="177">
        <v>21</v>
      </c>
      <c r="M163" s="177">
        <f>G163*(1+L163/100)</f>
        <v>0</v>
      </c>
      <c r="N163" s="163">
        <v>0.12371</v>
      </c>
      <c r="O163" s="163">
        <f>ROUND(E163*N163,5)</f>
        <v>0.40082000000000001</v>
      </c>
      <c r="P163" s="163">
        <v>0</v>
      </c>
      <c r="Q163" s="163">
        <f>ROUND(E163*P163,5)</f>
        <v>0</v>
      </c>
      <c r="R163" s="163"/>
      <c r="S163" s="163"/>
      <c r="T163" s="164">
        <v>2.1398999999999999</v>
      </c>
      <c r="U163" s="163">
        <f>ROUND(E163*T163,2)</f>
        <v>6.93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136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0"/>
      <c r="C164" s="202" t="s">
        <v>292</v>
      </c>
      <c r="D164" s="167"/>
      <c r="E164" s="174">
        <v>1.68</v>
      </c>
      <c r="F164" s="177"/>
      <c r="G164" s="177"/>
      <c r="H164" s="177"/>
      <c r="I164" s="177"/>
      <c r="J164" s="177"/>
      <c r="K164" s="177"/>
      <c r="L164" s="177"/>
      <c r="M164" s="177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138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0"/>
      <c r="C165" s="202" t="s">
        <v>293</v>
      </c>
      <c r="D165" s="167"/>
      <c r="E165" s="174">
        <v>1.56</v>
      </c>
      <c r="F165" s="177"/>
      <c r="G165" s="177"/>
      <c r="H165" s="177"/>
      <c r="I165" s="177"/>
      <c r="J165" s="177"/>
      <c r="K165" s="177"/>
      <c r="L165" s="177"/>
      <c r="M165" s="177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138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x14ac:dyDescent="0.2">
      <c r="A166" s="155" t="s">
        <v>131</v>
      </c>
      <c r="B166" s="161" t="s">
        <v>86</v>
      </c>
      <c r="C166" s="203" t="s">
        <v>87</v>
      </c>
      <c r="D166" s="168"/>
      <c r="E166" s="175"/>
      <c r="F166" s="178"/>
      <c r="G166" s="178">
        <f>SUMIF(AE167:AE175,"&lt;&gt;NOR",G167:G175)</f>
        <v>0</v>
      </c>
      <c r="H166" s="178"/>
      <c r="I166" s="178">
        <f>SUM(I167:I175)</f>
        <v>0</v>
      </c>
      <c r="J166" s="178"/>
      <c r="K166" s="178">
        <f>SUM(K167:K175)</f>
        <v>0</v>
      </c>
      <c r="L166" s="178"/>
      <c r="M166" s="178">
        <f>SUM(M167:M175)</f>
        <v>0</v>
      </c>
      <c r="N166" s="169"/>
      <c r="O166" s="169">
        <f>SUM(O167:O175)</f>
        <v>0.32800999999999997</v>
      </c>
      <c r="P166" s="169"/>
      <c r="Q166" s="169">
        <f>SUM(Q167:Q175)</f>
        <v>0</v>
      </c>
      <c r="R166" s="169"/>
      <c r="S166" s="169"/>
      <c r="T166" s="170"/>
      <c r="U166" s="169">
        <f>SUM(U167:U175)</f>
        <v>30.199999999999996</v>
      </c>
      <c r="AE166" t="s">
        <v>132</v>
      </c>
    </row>
    <row r="167" spans="1:60" outlineLevel="1" x14ac:dyDescent="0.2">
      <c r="A167" s="154">
        <v>41</v>
      </c>
      <c r="B167" s="160" t="s">
        <v>294</v>
      </c>
      <c r="C167" s="198" t="s">
        <v>295</v>
      </c>
      <c r="D167" s="162" t="s">
        <v>161</v>
      </c>
      <c r="E167" s="171">
        <v>11</v>
      </c>
      <c r="F167" s="176"/>
      <c r="G167" s="177">
        <f t="shared" ref="G167:G172" si="0">ROUND(E167*F167,2)</f>
        <v>0</v>
      </c>
      <c r="H167" s="176"/>
      <c r="I167" s="177">
        <f t="shared" ref="I167:I172" si="1">ROUND(E167*H167,2)</f>
        <v>0</v>
      </c>
      <c r="J167" s="176"/>
      <c r="K167" s="177">
        <f t="shared" ref="K167:K172" si="2">ROUND(E167*J167,2)</f>
        <v>0</v>
      </c>
      <c r="L167" s="177">
        <v>21</v>
      </c>
      <c r="M167" s="177">
        <f t="shared" ref="M167:M172" si="3">G167*(1+L167/100)</f>
        <v>0</v>
      </c>
      <c r="N167" s="163">
        <v>0</v>
      </c>
      <c r="O167" s="163">
        <f t="shared" ref="O167:O172" si="4">ROUND(E167*N167,5)</f>
        <v>0</v>
      </c>
      <c r="P167" s="163">
        <v>0</v>
      </c>
      <c r="Q167" s="163">
        <f t="shared" ref="Q167:Q172" si="5">ROUND(E167*P167,5)</f>
        <v>0</v>
      </c>
      <c r="R167" s="163"/>
      <c r="S167" s="163"/>
      <c r="T167" s="164">
        <v>1.45</v>
      </c>
      <c r="U167" s="163">
        <f t="shared" ref="U167:U172" si="6">ROUND(E167*T167,2)</f>
        <v>15.95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156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54">
        <v>42</v>
      </c>
      <c r="B168" s="160" t="s">
        <v>296</v>
      </c>
      <c r="C168" s="198" t="s">
        <v>297</v>
      </c>
      <c r="D168" s="162" t="s">
        <v>161</v>
      </c>
      <c r="E168" s="171">
        <v>11</v>
      </c>
      <c r="F168" s="176"/>
      <c r="G168" s="177">
        <f t="shared" si="0"/>
        <v>0</v>
      </c>
      <c r="H168" s="176"/>
      <c r="I168" s="177">
        <f t="shared" si="1"/>
        <v>0</v>
      </c>
      <c r="J168" s="176"/>
      <c r="K168" s="177">
        <f t="shared" si="2"/>
        <v>0</v>
      </c>
      <c r="L168" s="177">
        <v>21</v>
      </c>
      <c r="M168" s="177">
        <f t="shared" si="3"/>
        <v>0</v>
      </c>
      <c r="N168" s="163">
        <v>0</v>
      </c>
      <c r="O168" s="163">
        <f t="shared" si="4"/>
        <v>0</v>
      </c>
      <c r="P168" s="163">
        <v>0</v>
      </c>
      <c r="Q168" s="163">
        <f t="shared" si="5"/>
        <v>0</v>
      </c>
      <c r="R168" s="163"/>
      <c r="S168" s="163"/>
      <c r="T168" s="164">
        <v>0.77500000000000002</v>
      </c>
      <c r="U168" s="163">
        <f t="shared" si="6"/>
        <v>8.5299999999999994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156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>
        <v>43</v>
      </c>
      <c r="B169" s="160" t="s">
        <v>298</v>
      </c>
      <c r="C169" s="198" t="s">
        <v>299</v>
      </c>
      <c r="D169" s="162" t="s">
        <v>161</v>
      </c>
      <c r="E169" s="171">
        <v>11</v>
      </c>
      <c r="F169" s="176"/>
      <c r="G169" s="177">
        <f t="shared" si="0"/>
        <v>0</v>
      </c>
      <c r="H169" s="176"/>
      <c r="I169" s="177">
        <f t="shared" si="1"/>
        <v>0</v>
      </c>
      <c r="J169" s="176"/>
      <c r="K169" s="177">
        <f t="shared" si="2"/>
        <v>0</v>
      </c>
      <c r="L169" s="177">
        <v>21</v>
      </c>
      <c r="M169" s="177">
        <f t="shared" si="3"/>
        <v>0</v>
      </c>
      <c r="N169" s="163">
        <v>8.0000000000000004E-4</v>
      </c>
      <c r="O169" s="163">
        <f t="shared" si="4"/>
        <v>8.8000000000000005E-3</v>
      </c>
      <c r="P169" s="163">
        <v>0</v>
      </c>
      <c r="Q169" s="163">
        <f t="shared" si="5"/>
        <v>0</v>
      </c>
      <c r="R169" s="163"/>
      <c r="S169" s="163"/>
      <c r="T169" s="164">
        <v>0</v>
      </c>
      <c r="U169" s="163">
        <f t="shared" si="6"/>
        <v>0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300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ht="22.5" outlineLevel="1" x14ac:dyDescent="0.2">
      <c r="A170" s="154">
        <v>44</v>
      </c>
      <c r="B170" s="160" t="s">
        <v>301</v>
      </c>
      <c r="C170" s="198" t="s">
        <v>302</v>
      </c>
      <c r="D170" s="162" t="s">
        <v>161</v>
      </c>
      <c r="E170" s="171">
        <v>7</v>
      </c>
      <c r="F170" s="176"/>
      <c r="G170" s="177">
        <f t="shared" si="0"/>
        <v>0</v>
      </c>
      <c r="H170" s="176"/>
      <c r="I170" s="177">
        <f t="shared" si="1"/>
        <v>0</v>
      </c>
      <c r="J170" s="176"/>
      <c r="K170" s="177">
        <f t="shared" si="2"/>
        <v>0</v>
      </c>
      <c r="L170" s="177">
        <v>21</v>
      </c>
      <c r="M170" s="177">
        <f t="shared" si="3"/>
        <v>0</v>
      </c>
      <c r="N170" s="163">
        <v>1.7000000000000001E-2</v>
      </c>
      <c r="O170" s="163">
        <f t="shared" si="4"/>
        <v>0.11899999999999999</v>
      </c>
      <c r="P170" s="163">
        <v>0</v>
      </c>
      <c r="Q170" s="163">
        <f t="shared" si="5"/>
        <v>0</v>
      </c>
      <c r="R170" s="163"/>
      <c r="S170" s="163"/>
      <c r="T170" s="164">
        <v>0</v>
      </c>
      <c r="U170" s="163">
        <f t="shared" si="6"/>
        <v>0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300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>
        <v>45</v>
      </c>
      <c r="B171" s="160" t="s">
        <v>303</v>
      </c>
      <c r="C171" s="198" t="s">
        <v>304</v>
      </c>
      <c r="D171" s="162" t="s">
        <v>161</v>
      </c>
      <c r="E171" s="171">
        <v>4</v>
      </c>
      <c r="F171" s="176"/>
      <c r="G171" s="177">
        <f t="shared" si="0"/>
        <v>0</v>
      </c>
      <c r="H171" s="176"/>
      <c r="I171" s="177">
        <f t="shared" si="1"/>
        <v>0</v>
      </c>
      <c r="J171" s="176"/>
      <c r="K171" s="177">
        <f t="shared" si="2"/>
        <v>0</v>
      </c>
      <c r="L171" s="177">
        <v>21</v>
      </c>
      <c r="M171" s="177">
        <f t="shared" si="3"/>
        <v>0</v>
      </c>
      <c r="N171" s="163">
        <v>1.9E-2</v>
      </c>
      <c r="O171" s="163">
        <f t="shared" si="4"/>
        <v>7.5999999999999998E-2</v>
      </c>
      <c r="P171" s="163">
        <v>0</v>
      </c>
      <c r="Q171" s="163">
        <f t="shared" si="5"/>
        <v>0</v>
      </c>
      <c r="R171" s="163"/>
      <c r="S171" s="163"/>
      <c r="T171" s="164">
        <v>0</v>
      </c>
      <c r="U171" s="163">
        <f t="shared" si="6"/>
        <v>0</v>
      </c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300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ht="22.5" outlineLevel="1" x14ac:dyDescent="0.2">
      <c r="A172" s="154">
        <v>46</v>
      </c>
      <c r="B172" s="160" t="s">
        <v>305</v>
      </c>
      <c r="C172" s="198" t="s">
        <v>306</v>
      </c>
      <c r="D172" s="162" t="s">
        <v>229</v>
      </c>
      <c r="E172" s="171">
        <v>3</v>
      </c>
      <c r="F172" s="176"/>
      <c r="G172" s="177">
        <f t="shared" si="0"/>
        <v>0</v>
      </c>
      <c r="H172" s="176"/>
      <c r="I172" s="177">
        <f t="shared" si="1"/>
        <v>0</v>
      </c>
      <c r="J172" s="176"/>
      <c r="K172" s="177">
        <f t="shared" si="2"/>
        <v>0</v>
      </c>
      <c r="L172" s="177">
        <v>21</v>
      </c>
      <c r="M172" s="177">
        <f t="shared" si="3"/>
        <v>0</v>
      </c>
      <c r="N172" s="163">
        <v>3.7200000000000002E-3</v>
      </c>
      <c r="O172" s="163">
        <f t="shared" si="4"/>
        <v>1.116E-2</v>
      </c>
      <c r="P172" s="163">
        <v>0</v>
      </c>
      <c r="Q172" s="163">
        <f t="shared" si="5"/>
        <v>0</v>
      </c>
      <c r="R172" s="163"/>
      <c r="S172" s="163"/>
      <c r="T172" s="164">
        <v>0.56137999999999999</v>
      </c>
      <c r="U172" s="163">
        <f t="shared" si="6"/>
        <v>1.68</v>
      </c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136</v>
      </c>
      <c r="AF172" s="153"/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/>
      <c r="B173" s="160"/>
      <c r="C173" s="202" t="s">
        <v>307</v>
      </c>
      <c r="D173" s="167"/>
      <c r="E173" s="174">
        <v>3</v>
      </c>
      <c r="F173" s="177"/>
      <c r="G173" s="177"/>
      <c r="H173" s="177"/>
      <c r="I173" s="177"/>
      <c r="J173" s="177"/>
      <c r="K173" s="177"/>
      <c r="L173" s="177"/>
      <c r="M173" s="177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138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ht="22.5" outlineLevel="1" x14ac:dyDescent="0.2">
      <c r="A174" s="154">
        <v>47</v>
      </c>
      <c r="B174" s="160" t="s">
        <v>308</v>
      </c>
      <c r="C174" s="198" t="s">
        <v>309</v>
      </c>
      <c r="D174" s="162" t="s">
        <v>135</v>
      </c>
      <c r="E174" s="171">
        <v>5.55</v>
      </c>
      <c r="F174" s="176"/>
      <c r="G174" s="177">
        <f>ROUND(E174*F174,2)</f>
        <v>0</v>
      </c>
      <c r="H174" s="176"/>
      <c r="I174" s="177">
        <f>ROUND(E174*H174,2)</f>
        <v>0</v>
      </c>
      <c r="J174" s="176"/>
      <c r="K174" s="177">
        <f>ROUND(E174*J174,2)</f>
        <v>0</v>
      </c>
      <c r="L174" s="177">
        <v>21</v>
      </c>
      <c r="M174" s="177">
        <f>G174*(1+L174/100)</f>
        <v>0</v>
      </c>
      <c r="N174" s="163">
        <v>2.0369999999999999E-2</v>
      </c>
      <c r="O174" s="163">
        <f>ROUND(E174*N174,5)</f>
        <v>0.11305</v>
      </c>
      <c r="P174" s="163">
        <v>0</v>
      </c>
      <c r="Q174" s="163">
        <f>ROUND(E174*P174,5)</f>
        <v>0</v>
      </c>
      <c r="R174" s="163"/>
      <c r="S174" s="163"/>
      <c r="T174" s="164">
        <v>0.72702999999999995</v>
      </c>
      <c r="U174" s="163">
        <f>ROUND(E174*T174,2)</f>
        <v>4.04</v>
      </c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136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0"/>
      <c r="C175" s="202" t="s">
        <v>310</v>
      </c>
      <c r="D175" s="167"/>
      <c r="E175" s="174">
        <v>5.55</v>
      </c>
      <c r="F175" s="177"/>
      <c r="G175" s="177"/>
      <c r="H175" s="177"/>
      <c r="I175" s="177"/>
      <c r="J175" s="177"/>
      <c r="K175" s="177"/>
      <c r="L175" s="177"/>
      <c r="M175" s="177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138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x14ac:dyDescent="0.2">
      <c r="A176" s="155" t="s">
        <v>131</v>
      </c>
      <c r="B176" s="161" t="s">
        <v>88</v>
      </c>
      <c r="C176" s="203" t="s">
        <v>89</v>
      </c>
      <c r="D176" s="168"/>
      <c r="E176" s="175"/>
      <c r="F176" s="178"/>
      <c r="G176" s="178">
        <f>SUMIF(AE177:AE179,"&lt;&gt;NOR",G177:G179)</f>
        <v>0</v>
      </c>
      <c r="H176" s="178"/>
      <c r="I176" s="178">
        <f>SUM(I177:I179)</f>
        <v>0</v>
      </c>
      <c r="J176" s="178"/>
      <c r="K176" s="178">
        <f>SUM(K177:K179)</f>
        <v>0</v>
      </c>
      <c r="L176" s="178"/>
      <c r="M176" s="178">
        <f>SUM(M177:M179)</f>
        <v>0</v>
      </c>
      <c r="N176" s="169"/>
      <c r="O176" s="169">
        <f>SUM(O177:O179)</f>
        <v>0</v>
      </c>
      <c r="P176" s="169"/>
      <c r="Q176" s="169">
        <f>SUM(Q177:Q179)</f>
        <v>0</v>
      </c>
      <c r="R176" s="169"/>
      <c r="S176" s="169"/>
      <c r="T176" s="170"/>
      <c r="U176" s="169">
        <f>SUM(U177:U179)</f>
        <v>0</v>
      </c>
      <c r="AE176" t="s">
        <v>132</v>
      </c>
    </row>
    <row r="177" spans="1:60" ht="22.5" outlineLevel="1" x14ac:dyDescent="0.2">
      <c r="A177" s="154">
        <v>48</v>
      </c>
      <c r="B177" s="160" t="s">
        <v>311</v>
      </c>
      <c r="C177" s="198" t="s">
        <v>312</v>
      </c>
      <c r="D177" s="162" t="s">
        <v>225</v>
      </c>
      <c r="E177" s="171">
        <v>1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63">
        <v>0</v>
      </c>
      <c r="O177" s="163">
        <f>ROUND(E177*N177,5)</f>
        <v>0</v>
      </c>
      <c r="P177" s="163">
        <v>0</v>
      </c>
      <c r="Q177" s="163">
        <f>ROUND(E177*P177,5)</f>
        <v>0</v>
      </c>
      <c r="R177" s="163"/>
      <c r="S177" s="163"/>
      <c r="T177" s="164">
        <v>0</v>
      </c>
      <c r="U177" s="163">
        <f>ROUND(E177*T177,2)</f>
        <v>0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156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ht="22.5" outlineLevel="1" x14ac:dyDescent="0.2">
      <c r="A178" s="154">
        <v>49</v>
      </c>
      <c r="B178" s="160" t="s">
        <v>313</v>
      </c>
      <c r="C178" s="198" t="s">
        <v>314</v>
      </c>
      <c r="D178" s="162" t="s">
        <v>225</v>
      </c>
      <c r="E178" s="171">
        <v>3</v>
      </c>
      <c r="F178" s="176"/>
      <c r="G178" s="177">
        <f>ROUND(E178*F178,2)</f>
        <v>0</v>
      </c>
      <c r="H178" s="176"/>
      <c r="I178" s="177">
        <f>ROUND(E178*H178,2)</f>
        <v>0</v>
      </c>
      <c r="J178" s="176"/>
      <c r="K178" s="177">
        <f>ROUND(E178*J178,2)</f>
        <v>0</v>
      </c>
      <c r="L178" s="177">
        <v>21</v>
      </c>
      <c r="M178" s="177">
        <f>G178*(1+L178/100)</f>
        <v>0</v>
      </c>
      <c r="N178" s="163">
        <v>0</v>
      </c>
      <c r="O178" s="163">
        <f>ROUND(E178*N178,5)</f>
        <v>0</v>
      </c>
      <c r="P178" s="163">
        <v>0</v>
      </c>
      <c r="Q178" s="163">
        <f>ROUND(E178*P178,5)</f>
        <v>0</v>
      </c>
      <c r="R178" s="163"/>
      <c r="S178" s="163"/>
      <c r="T178" s="164">
        <v>0</v>
      </c>
      <c r="U178" s="163">
        <f>ROUND(E178*T178,2)</f>
        <v>0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156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ht="22.5" outlineLevel="1" x14ac:dyDescent="0.2">
      <c r="A179" s="154">
        <v>50</v>
      </c>
      <c r="B179" s="160" t="s">
        <v>315</v>
      </c>
      <c r="C179" s="198" t="s">
        <v>316</v>
      </c>
      <c r="D179" s="162" t="s">
        <v>225</v>
      </c>
      <c r="E179" s="171">
        <v>2</v>
      </c>
      <c r="F179" s="176"/>
      <c r="G179" s="177">
        <f>ROUND(E179*F179,2)</f>
        <v>0</v>
      </c>
      <c r="H179" s="176"/>
      <c r="I179" s="177">
        <f>ROUND(E179*H179,2)</f>
        <v>0</v>
      </c>
      <c r="J179" s="176"/>
      <c r="K179" s="177">
        <f>ROUND(E179*J179,2)</f>
        <v>0</v>
      </c>
      <c r="L179" s="177">
        <v>21</v>
      </c>
      <c r="M179" s="177">
        <f>G179*(1+L179/100)</f>
        <v>0</v>
      </c>
      <c r="N179" s="163">
        <v>0</v>
      </c>
      <c r="O179" s="163">
        <f>ROUND(E179*N179,5)</f>
        <v>0</v>
      </c>
      <c r="P179" s="163">
        <v>0</v>
      </c>
      <c r="Q179" s="163">
        <f>ROUND(E179*P179,5)</f>
        <v>0</v>
      </c>
      <c r="R179" s="163"/>
      <c r="S179" s="163"/>
      <c r="T179" s="164">
        <v>0</v>
      </c>
      <c r="U179" s="163">
        <f>ROUND(E179*T179,2)</f>
        <v>0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156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x14ac:dyDescent="0.2">
      <c r="A180" s="155" t="s">
        <v>131</v>
      </c>
      <c r="B180" s="161" t="s">
        <v>90</v>
      </c>
      <c r="C180" s="203" t="s">
        <v>91</v>
      </c>
      <c r="D180" s="168"/>
      <c r="E180" s="175"/>
      <c r="F180" s="178"/>
      <c r="G180" s="178">
        <f>SUMIF(AE181:AE203,"&lt;&gt;NOR",G181:G203)</f>
        <v>0</v>
      </c>
      <c r="H180" s="178"/>
      <c r="I180" s="178">
        <f>SUM(I181:I203)</f>
        <v>0</v>
      </c>
      <c r="J180" s="178"/>
      <c r="K180" s="178">
        <f>SUM(K181:K203)</f>
        <v>0</v>
      </c>
      <c r="L180" s="178"/>
      <c r="M180" s="178">
        <f>SUM(M181:M203)</f>
        <v>0</v>
      </c>
      <c r="N180" s="169"/>
      <c r="O180" s="169">
        <f>SUM(O181:O203)</f>
        <v>1.5009299999999999</v>
      </c>
      <c r="P180" s="169"/>
      <c r="Q180" s="169">
        <f>SUM(Q181:Q203)</f>
        <v>3.6513900000000001</v>
      </c>
      <c r="R180" s="169"/>
      <c r="S180" s="169"/>
      <c r="T180" s="170"/>
      <c r="U180" s="169">
        <f>SUM(U181:U203)</f>
        <v>96.47999999999999</v>
      </c>
      <c r="AE180" t="s">
        <v>132</v>
      </c>
    </row>
    <row r="181" spans="1:60" outlineLevel="1" x14ac:dyDescent="0.2">
      <c r="A181" s="154">
        <v>51</v>
      </c>
      <c r="B181" s="160" t="s">
        <v>317</v>
      </c>
      <c r="C181" s="198" t="s">
        <v>318</v>
      </c>
      <c r="D181" s="162" t="s">
        <v>135</v>
      </c>
      <c r="E181" s="171">
        <v>41.97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63">
        <v>0</v>
      </c>
      <c r="O181" s="163">
        <f>ROUND(E181*N181,5)</f>
        <v>0</v>
      </c>
      <c r="P181" s="163">
        <v>8.6999999999999994E-2</v>
      </c>
      <c r="Q181" s="163">
        <f>ROUND(E181*P181,5)</f>
        <v>3.6513900000000001</v>
      </c>
      <c r="R181" s="163"/>
      <c r="S181" s="163"/>
      <c r="T181" s="164">
        <v>0.50129000000000001</v>
      </c>
      <c r="U181" s="163">
        <f>ROUND(E181*T181,2)</f>
        <v>21.04</v>
      </c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136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0"/>
      <c r="C182" s="202" t="s">
        <v>319</v>
      </c>
      <c r="D182" s="167"/>
      <c r="E182" s="174">
        <v>28.09</v>
      </c>
      <c r="F182" s="177"/>
      <c r="G182" s="177"/>
      <c r="H182" s="177"/>
      <c r="I182" s="177"/>
      <c r="J182" s="177"/>
      <c r="K182" s="177"/>
      <c r="L182" s="177"/>
      <c r="M182" s="177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138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/>
      <c r="B183" s="160"/>
      <c r="C183" s="202" t="s">
        <v>320</v>
      </c>
      <c r="D183" s="167"/>
      <c r="E183" s="174">
        <v>13.88</v>
      </c>
      <c r="F183" s="177"/>
      <c r="G183" s="177"/>
      <c r="H183" s="177"/>
      <c r="I183" s="177"/>
      <c r="J183" s="177"/>
      <c r="K183" s="177"/>
      <c r="L183" s="177"/>
      <c r="M183" s="177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138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ht="22.5" outlineLevel="1" x14ac:dyDescent="0.2">
      <c r="A184" s="154">
        <v>52</v>
      </c>
      <c r="B184" s="160" t="s">
        <v>321</v>
      </c>
      <c r="C184" s="198" t="s">
        <v>322</v>
      </c>
      <c r="D184" s="162" t="s">
        <v>135</v>
      </c>
      <c r="E184" s="171">
        <v>49.04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63">
        <v>5.1399999999999996E-3</v>
      </c>
      <c r="O184" s="163">
        <f>ROUND(E184*N184,5)</f>
        <v>0.25207000000000002</v>
      </c>
      <c r="P184" s="163">
        <v>0</v>
      </c>
      <c r="Q184" s="163">
        <f>ROUND(E184*P184,5)</f>
        <v>0</v>
      </c>
      <c r="R184" s="163"/>
      <c r="S184" s="163"/>
      <c r="T184" s="164">
        <v>0.3115</v>
      </c>
      <c r="U184" s="163">
        <f>ROUND(E184*T184,2)</f>
        <v>15.28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136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199" t="s">
        <v>137</v>
      </c>
      <c r="D185" s="165"/>
      <c r="E185" s="172"/>
      <c r="F185" s="177"/>
      <c r="G185" s="177"/>
      <c r="H185" s="177"/>
      <c r="I185" s="177"/>
      <c r="J185" s="177"/>
      <c r="K185" s="177"/>
      <c r="L185" s="177"/>
      <c r="M185" s="177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138</v>
      </c>
      <c r="AF185" s="153">
        <v>2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200" t="s">
        <v>246</v>
      </c>
      <c r="D186" s="165"/>
      <c r="E186" s="172"/>
      <c r="F186" s="177"/>
      <c r="G186" s="177"/>
      <c r="H186" s="177"/>
      <c r="I186" s="177"/>
      <c r="J186" s="177"/>
      <c r="K186" s="177"/>
      <c r="L186" s="177"/>
      <c r="M186" s="177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138</v>
      </c>
      <c r="AF186" s="153">
        <v>2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54"/>
      <c r="B187" s="160"/>
      <c r="C187" s="200" t="s">
        <v>323</v>
      </c>
      <c r="D187" s="165"/>
      <c r="E187" s="172">
        <v>28.09</v>
      </c>
      <c r="F187" s="177"/>
      <c r="G187" s="177"/>
      <c r="H187" s="177"/>
      <c r="I187" s="177"/>
      <c r="J187" s="177"/>
      <c r="K187" s="177"/>
      <c r="L187" s="177"/>
      <c r="M187" s="177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138</v>
      </c>
      <c r="AF187" s="153">
        <v>2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201" t="s">
        <v>142</v>
      </c>
      <c r="D188" s="166"/>
      <c r="E188" s="173">
        <v>28.09</v>
      </c>
      <c r="F188" s="177"/>
      <c r="G188" s="177"/>
      <c r="H188" s="177"/>
      <c r="I188" s="177"/>
      <c r="J188" s="177"/>
      <c r="K188" s="177"/>
      <c r="L188" s="177"/>
      <c r="M188" s="177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138</v>
      </c>
      <c r="AF188" s="153">
        <v>3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/>
      <c r="B189" s="160"/>
      <c r="C189" s="200" t="s">
        <v>324</v>
      </c>
      <c r="D189" s="165"/>
      <c r="E189" s="172"/>
      <c r="F189" s="177"/>
      <c r="G189" s="177"/>
      <c r="H189" s="177"/>
      <c r="I189" s="177"/>
      <c r="J189" s="177"/>
      <c r="K189" s="177"/>
      <c r="L189" s="177"/>
      <c r="M189" s="177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138</v>
      </c>
      <c r="AF189" s="153">
        <v>2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/>
      <c r="B190" s="160"/>
      <c r="C190" s="200" t="s">
        <v>325</v>
      </c>
      <c r="D190" s="165"/>
      <c r="E190" s="172">
        <v>20.95</v>
      </c>
      <c r="F190" s="177"/>
      <c r="G190" s="177"/>
      <c r="H190" s="177"/>
      <c r="I190" s="177"/>
      <c r="J190" s="177"/>
      <c r="K190" s="177"/>
      <c r="L190" s="177"/>
      <c r="M190" s="177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138</v>
      </c>
      <c r="AF190" s="153">
        <v>2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0"/>
      <c r="C191" s="201" t="s">
        <v>142</v>
      </c>
      <c r="D191" s="166"/>
      <c r="E191" s="173">
        <v>20.95</v>
      </c>
      <c r="F191" s="177"/>
      <c r="G191" s="177"/>
      <c r="H191" s="177"/>
      <c r="I191" s="177"/>
      <c r="J191" s="177"/>
      <c r="K191" s="177"/>
      <c r="L191" s="177"/>
      <c r="M191" s="177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138</v>
      </c>
      <c r="AF191" s="153">
        <v>3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199" t="s">
        <v>147</v>
      </c>
      <c r="D192" s="165"/>
      <c r="E192" s="172"/>
      <c r="F192" s="177"/>
      <c r="G192" s="177"/>
      <c r="H192" s="177"/>
      <c r="I192" s="177"/>
      <c r="J192" s="177"/>
      <c r="K192" s="177"/>
      <c r="L192" s="177"/>
      <c r="M192" s="177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138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54"/>
      <c r="B193" s="160"/>
      <c r="C193" s="202" t="s">
        <v>326</v>
      </c>
      <c r="D193" s="167"/>
      <c r="E193" s="174">
        <v>49.04</v>
      </c>
      <c r="F193" s="177"/>
      <c r="G193" s="177"/>
      <c r="H193" s="177"/>
      <c r="I193" s="177"/>
      <c r="J193" s="177"/>
      <c r="K193" s="177"/>
      <c r="L193" s="177"/>
      <c r="M193" s="177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138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54">
        <v>53</v>
      </c>
      <c r="B194" s="160" t="s">
        <v>327</v>
      </c>
      <c r="C194" s="198" t="s">
        <v>328</v>
      </c>
      <c r="D194" s="162" t="s">
        <v>135</v>
      </c>
      <c r="E194" s="171">
        <v>49.04</v>
      </c>
      <c r="F194" s="176"/>
      <c r="G194" s="177">
        <f>ROUND(E194*F194,2)</f>
        <v>0</v>
      </c>
      <c r="H194" s="176"/>
      <c r="I194" s="177">
        <f>ROUND(E194*H194,2)</f>
        <v>0</v>
      </c>
      <c r="J194" s="176"/>
      <c r="K194" s="177">
        <f>ROUND(E194*J194,2)</f>
        <v>0</v>
      </c>
      <c r="L194" s="177">
        <v>21</v>
      </c>
      <c r="M194" s="177">
        <f>G194*(1+L194/100)</f>
        <v>0</v>
      </c>
      <c r="N194" s="163">
        <v>3.0000000000000001E-3</v>
      </c>
      <c r="O194" s="163">
        <f>ROUND(E194*N194,5)</f>
        <v>0.14712</v>
      </c>
      <c r="P194" s="163">
        <v>0</v>
      </c>
      <c r="Q194" s="163">
        <f>ROUND(E194*P194,5)</f>
        <v>0</v>
      </c>
      <c r="R194" s="163"/>
      <c r="S194" s="163"/>
      <c r="T194" s="164">
        <v>1.7999999999999999E-2</v>
      </c>
      <c r="U194" s="163">
        <f>ROUND(E194*T194,2)</f>
        <v>0.88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156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>
        <v>54</v>
      </c>
      <c r="B195" s="160" t="s">
        <v>329</v>
      </c>
      <c r="C195" s="198" t="s">
        <v>330</v>
      </c>
      <c r="D195" s="162" t="s">
        <v>135</v>
      </c>
      <c r="E195" s="171">
        <v>49.04</v>
      </c>
      <c r="F195" s="176"/>
      <c r="G195" s="177">
        <f>ROUND(E195*F195,2)</f>
        <v>0</v>
      </c>
      <c r="H195" s="176"/>
      <c r="I195" s="177">
        <f>ROUND(E195*H195,2)</f>
        <v>0</v>
      </c>
      <c r="J195" s="176"/>
      <c r="K195" s="177">
        <f>ROUND(E195*J195,2)</f>
        <v>0</v>
      </c>
      <c r="L195" s="177">
        <v>21</v>
      </c>
      <c r="M195" s="177">
        <f>G195*(1+L195/100)</f>
        <v>0</v>
      </c>
      <c r="N195" s="163">
        <v>3.3300000000000001E-3</v>
      </c>
      <c r="O195" s="163">
        <f>ROUND(E195*N195,5)</f>
        <v>0.1633</v>
      </c>
      <c r="P195" s="163">
        <v>0</v>
      </c>
      <c r="Q195" s="163">
        <f>ROUND(E195*P195,5)</f>
        <v>0</v>
      </c>
      <c r="R195" s="163"/>
      <c r="S195" s="163"/>
      <c r="T195" s="164">
        <v>0.99411000000000005</v>
      </c>
      <c r="U195" s="163">
        <f>ROUND(E195*T195,2)</f>
        <v>48.75</v>
      </c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136</v>
      </c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ht="22.5" outlineLevel="1" x14ac:dyDescent="0.2">
      <c r="A196" s="154"/>
      <c r="B196" s="160"/>
      <c r="C196" s="202" t="s">
        <v>331</v>
      </c>
      <c r="D196" s="167"/>
      <c r="E196" s="174">
        <v>28.09</v>
      </c>
      <c r="F196" s="177"/>
      <c r="G196" s="177"/>
      <c r="H196" s="177"/>
      <c r="I196" s="177"/>
      <c r="J196" s="177"/>
      <c r="K196" s="177"/>
      <c r="L196" s="177"/>
      <c r="M196" s="177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138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54"/>
      <c r="B197" s="160"/>
      <c r="C197" s="202" t="s">
        <v>332</v>
      </c>
      <c r="D197" s="167"/>
      <c r="E197" s="174">
        <v>20.95</v>
      </c>
      <c r="F197" s="177"/>
      <c r="G197" s="177"/>
      <c r="H197" s="177"/>
      <c r="I197" s="177"/>
      <c r="J197" s="177"/>
      <c r="K197" s="177"/>
      <c r="L197" s="177"/>
      <c r="M197" s="177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138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>
        <v>55</v>
      </c>
      <c r="B198" s="160" t="s">
        <v>333</v>
      </c>
      <c r="C198" s="198" t="s">
        <v>334</v>
      </c>
      <c r="D198" s="162" t="s">
        <v>135</v>
      </c>
      <c r="E198" s="171">
        <v>51.491999999999997</v>
      </c>
      <c r="F198" s="176"/>
      <c r="G198" s="177">
        <f>ROUND(E198*F198,2)</f>
        <v>0</v>
      </c>
      <c r="H198" s="176"/>
      <c r="I198" s="177">
        <f>ROUND(E198*H198,2)</f>
        <v>0</v>
      </c>
      <c r="J198" s="176"/>
      <c r="K198" s="177">
        <f>ROUND(E198*J198,2)</f>
        <v>0</v>
      </c>
      <c r="L198" s="177">
        <v>21</v>
      </c>
      <c r="M198" s="177">
        <f>G198*(1+L198/100)</f>
        <v>0</v>
      </c>
      <c r="N198" s="163">
        <v>1.8120000000000001E-2</v>
      </c>
      <c r="O198" s="163">
        <f>ROUND(E198*N198,5)</f>
        <v>0.93303999999999998</v>
      </c>
      <c r="P198" s="163">
        <v>0</v>
      </c>
      <c r="Q198" s="163">
        <f>ROUND(E198*P198,5)</f>
        <v>0</v>
      </c>
      <c r="R198" s="163"/>
      <c r="S198" s="163"/>
      <c r="T198" s="164">
        <v>0</v>
      </c>
      <c r="U198" s="163">
        <f>ROUND(E198*T198,2)</f>
        <v>0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300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/>
      <c r="B199" s="160"/>
      <c r="C199" s="202" t="s">
        <v>335</v>
      </c>
      <c r="D199" s="167"/>
      <c r="E199" s="174">
        <v>51.491999999999997</v>
      </c>
      <c r="F199" s="177"/>
      <c r="G199" s="177"/>
      <c r="H199" s="177"/>
      <c r="I199" s="177"/>
      <c r="J199" s="177"/>
      <c r="K199" s="177"/>
      <c r="L199" s="177"/>
      <c r="M199" s="177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138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>
        <v>56</v>
      </c>
      <c r="B200" s="160" t="s">
        <v>336</v>
      </c>
      <c r="C200" s="198" t="s">
        <v>337</v>
      </c>
      <c r="D200" s="162" t="s">
        <v>229</v>
      </c>
      <c r="E200" s="171">
        <v>4</v>
      </c>
      <c r="F200" s="176"/>
      <c r="G200" s="177">
        <f>ROUND(E200*F200,2)</f>
        <v>0</v>
      </c>
      <c r="H200" s="176"/>
      <c r="I200" s="177">
        <f>ROUND(E200*H200,2)</f>
        <v>0</v>
      </c>
      <c r="J200" s="176"/>
      <c r="K200" s="177">
        <f>ROUND(E200*J200,2)</f>
        <v>0</v>
      </c>
      <c r="L200" s="177">
        <v>21</v>
      </c>
      <c r="M200" s="177">
        <f>G200*(1+L200/100)</f>
        <v>0</v>
      </c>
      <c r="N200" s="163">
        <v>3.2000000000000003E-4</v>
      </c>
      <c r="O200" s="163">
        <f>ROUND(E200*N200,5)</f>
        <v>1.2800000000000001E-3</v>
      </c>
      <c r="P200" s="163">
        <v>0</v>
      </c>
      <c r="Q200" s="163">
        <f>ROUND(E200*P200,5)</f>
        <v>0</v>
      </c>
      <c r="R200" s="163"/>
      <c r="S200" s="163"/>
      <c r="T200" s="164">
        <v>0.23599999999999999</v>
      </c>
      <c r="U200" s="163">
        <f>ROUND(E200*T200,2)</f>
        <v>0.94</v>
      </c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156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0"/>
      <c r="C201" s="202" t="s">
        <v>338</v>
      </c>
      <c r="D201" s="167"/>
      <c r="E201" s="174">
        <v>4</v>
      </c>
      <c r="F201" s="177"/>
      <c r="G201" s="177"/>
      <c r="H201" s="177"/>
      <c r="I201" s="177"/>
      <c r="J201" s="177"/>
      <c r="K201" s="177"/>
      <c r="L201" s="177"/>
      <c r="M201" s="177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138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>
        <v>57</v>
      </c>
      <c r="B202" s="160" t="s">
        <v>339</v>
      </c>
      <c r="C202" s="198" t="s">
        <v>340</v>
      </c>
      <c r="D202" s="162" t="s">
        <v>229</v>
      </c>
      <c r="E202" s="171">
        <v>103</v>
      </c>
      <c r="F202" s="176"/>
      <c r="G202" s="177">
        <f>ROUND(E202*F202,2)</f>
        <v>0</v>
      </c>
      <c r="H202" s="176"/>
      <c r="I202" s="177">
        <f>ROUND(E202*H202,2)</f>
        <v>0</v>
      </c>
      <c r="J202" s="176"/>
      <c r="K202" s="177">
        <f>ROUND(E202*J202,2)</f>
        <v>0</v>
      </c>
      <c r="L202" s="177">
        <v>21</v>
      </c>
      <c r="M202" s="177">
        <f>G202*(1+L202/100)</f>
        <v>0</v>
      </c>
      <c r="N202" s="163">
        <v>4.0000000000000003E-5</v>
      </c>
      <c r="O202" s="163">
        <f>ROUND(E202*N202,5)</f>
        <v>4.1200000000000004E-3</v>
      </c>
      <c r="P202" s="163">
        <v>0</v>
      </c>
      <c r="Q202" s="163">
        <f>ROUND(E202*P202,5)</f>
        <v>0</v>
      </c>
      <c r="R202" s="163"/>
      <c r="S202" s="163"/>
      <c r="T202" s="164">
        <v>7.0000000000000007E-2</v>
      </c>
      <c r="U202" s="163">
        <f>ROUND(E202*T202,2)</f>
        <v>7.21</v>
      </c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156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>
        <v>58</v>
      </c>
      <c r="B203" s="160" t="s">
        <v>341</v>
      </c>
      <c r="C203" s="198" t="s">
        <v>342</v>
      </c>
      <c r="D203" s="162" t="s">
        <v>261</v>
      </c>
      <c r="E203" s="171">
        <v>1.49</v>
      </c>
      <c r="F203" s="176"/>
      <c r="G203" s="177">
        <f>ROUND(E203*F203,2)</f>
        <v>0</v>
      </c>
      <c r="H203" s="176"/>
      <c r="I203" s="177">
        <f>ROUND(E203*H203,2)</f>
        <v>0</v>
      </c>
      <c r="J203" s="176"/>
      <c r="K203" s="177">
        <f>ROUND(E203*J203,2)</f>
        <v>0</v>
      </c>
      <c r="L203" s="177">
        <v>21</v>
      </c>
      <c r="M203" s="177">
        <f>G203*(1+L203/100)</f>
        <v>0</v>
      </c>
      <c r="N203" s="163">
        <v>0</v>
      </c>
      <c r="O203" s="163">
        <f>ROUND(E203*N203,5)</f>
        <v>0</v>
      </c>
      <c r="P203" s="163">
        <v>0</v>
      </c>
      <c r="Q203" s="163">
        <f>ROUND(E203*P203,5)</f>
        <v>0</v>
      </c>
      <c r="R203" s="163"/>
      <c r="S203" s="163"/>
      <c r="T203" s="164">
        <v>1.5980000000000001</v>
      </c>
      <c r="U203" s="163">
        <f>ROUND(E203*T203,2)</f>
        <v>2.38</v>
      </c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156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x14ac:dyDescent="0.2">
      <c r="A204" s="155" t="s">
        <v>131</v>
      </c>
      <c r="B204" s="161" t="s">
        <v>92</v>
      </c>
      <c r="C204" s="203" t="s">
        <v>93</v>
      </c>
      <c r="D204" s="168"/>
      <c r="E204" s="175"/>
      <c r="F204" s="178"/>
      <c r="G204" s="178">
        <f>SUMIF(AE205:AE207,"&lt;&gt;NOR",G205:G207)</f>
        <v>0</v>
      </c>
      <c r="H204" s="178"/>
      <c r="I204" s="178">
        <f>SUM(I205:I207)</f>
        <v>0</v>
      </c>
      <c r="J204" s="178"/>
      <c r="K204" s="178">
        <f>SUM(K205:K207)</f>
        <v>0</v>
      </c>
      <c r="L204" s="178"/>
      <c r="M204" s="178">
        <f>SUM(M205:M207)</f>
        <v>0</v>
      </c>
      <c r="N204" s="169"/>
      <c r="O204" s="169">
        <f>SUM(O205:O207)</f>
        <v>0</v>
      </c>
      <c r="P204" s="169"/>
      <c r="Q204" s="169">
        <f>SUM(Q205:Q207)</f>
        <v>6.1500000000000001E-3</v>
      </c>
      <c r="R204" s="169"/>
      <c r="S204" s="169"/>
      <c r="T204" s="170"/>
      <c r="U204" s="169">
        <f>SUM(U205:U207)</f>
        <v>1.79</v>
      </c>
      <c r="AE204" t="s">
        <v>132</v>
      </c>
    </row>
    <row r="205" spans="1:60" outlineLevel="1" x14ac:dyDescent="0.2">
      <c r="A205" s="154">
        <v>59</v>
      </c>
      <c r="B205" s="160" t="s">
        <v>343</v>
      </c>
      <c r="C205" s="198" t="s">
        <v>344</v>
      </c>
      <c r="D205" s="162" t="s">
        <v>135</v>
      </c>
      <c r="E205" s="171">
        <v>6.15</v>
      </c>
      <c r="F205" s="176"/>
      <c r="G205" s="177">
        <f>ROUND(E205*F205,2)</f>
        <v>0</v>
      </c>
      <c r="H205" s="176"/>
      <c r="I205" s="177">
        <f>ROUND(E205*H205,2)</f>
        <v>0</v>
      </c>
      <c r="J205" s="176"/>
      <c r="K205" s="177">
        <f>ROUND(E205*J205,2)</f>
        <v>0</v>
      </c>
      <c r="L205" s="177">
        <v>21</v>
      </c>
      <c r="M205" s="177">
        <f>G205*(1+L205/100)</f>
        <v>0</v>
      </c>
      <c r="N205" s="163">
        <v>0</v>
      </c>
      <c r="O205" s="163">
        <f>ROUND(E205*N205,5)</f>
        <v>0</v>
      </c>
      <c r="P205" s="163">
        <v>1E-3</v>
      </c>
      <c r="Q205" s="163">
        <f>ROUND(E205*P205,5)</f>
        <v>6.1500000000000001E-3</v>
      </c>
      <c r="R205" s="163"/>
      <c r="S205" s="163"/>
      <c r="T205" s="164">
        <v>0.29143000000000002</v>
      </c>
      <c r="U205" s="163">
        <f>ROUND(E205*T205,2)</f>
        <v>1.79</v>
      </c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136</v>
      </c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/>
      <c r="B206" s="160"/>
      <c r="C206" s="202" t="s">
        <v>345</v>
      </c>
      <c r="D206" s="167"/>
      <c r="E206" s="174">
        <v>6.15</v>
      </c>
      <c r="F206" s="177"/>
      <c r="G206" s="177"/>
      <c r="H206" s="177"/>
      <c r="I206" s="177"/>
      <c r="J206" s="177"/>
      <c r="K206" s="177"/>
      <c r="L206" s="177"/>
      <c r="M206" s="177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138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ht="22.5" outlineLevel="1" x14ac:dyDescent="0.2">
      <c r="A207" s="154">
        <v>60</v>
      </c>
      <c r="B207" s="160" t="s">
        <v>346</v>
      </c>
      <c r="C207" s="198" t="s">
        <v>347</v>
      </c>
      <c r="D207" s="162" t="s">
        <v>287</v>
      </c>
      <c r="E207" s="171">
        <v>1</v>
      </c>
      <c r="F207" s="176"/>
      <c r="G207" s="177">
        <f>ROUND(E207*F207,2)</f>
        <v>0</v>
      </c>
      <c r="H207" s="176"/>
      <c r="I207" s="177">
        <f>ROUND(E207*H207,2)</f>
        <v>0</v>
      </c>
      <c r="J207" s="176"/>
      <c r="K207" s="177">
        <f>ROUND(E207*J207,2)</f>
        <v>0</v>
      </c>
      <c r="L207" s="177">
        <v>21</v>
      </c>
      <c r="M207" s="177">
        <f>G207*(1+L207/100)</f>
        <v>0</v>
      </c>
      <c r="N207" s="163">
        <v>0</v>
      </c>
      <c r="O207" s="163">
        <f>ROUND(E207*N207,5)</f>
        <v>0</v>
      </c>
      <c r="P207" s="163">
        <v>0</v>
      </c>
      <c r="Q207" s="163">
        <f>ROUND(E207*P207,5)</f>
        <v>0</v>
      </c>
      <c r="R207" s="163"/>
      <c r="S207" s="163"/>
      <c r="T207" s="164">
        <v>0</v>
      </c>
      <c r="U207" s="163">
        <f>ROUND(E207*T207,2)</f>
        <v>0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156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x14ac:dyDescent="0.2">
      <c r="A208" s="155" t="s">
        <v>131</v>
      </c>
      <c r="B208" s="161" t="s">
        <v>94</v>
      </c>
      <c r="C208" s="203" t="s">
        <v>95</v>
      </c>
      <c r="D208" s="168"/>
      <c r="E208" s="175"/>
      <c r="F208" s="178"/>
      <c r="G208" s="178">
        <f>SUMIF(AE209:AE262,"&lt;&gt;NOR",G209:G262)</f>
        <v>0</v>
      </c>
      <c r="H208" s="178"/>
      <c r="I208" s="178">
        <f>SUM(I209:I262)</f>
        <v>0</v>
      </c>
      <c r="J208" s="178"/>
      <c r="K208" s="178">
        <f>SUM(K209:K262)</f>
        <v>0</v>
      </c>
      <c r="L208" s="178"/>
      <c r="M208" s="178">
        <f>SUM(M209:M262)</f>
        <v>0</v>
      </c>
      <c r="N208" s="169"/>
      <c r="O208" s="169">
        <f>SUM(O209:O262)</f>
        <v>4.6609199999999991</v>
      </c>
      <c r="P208" s="169"/>
      <c r="Q208" s="169">
        <f>SUM(Q209:Q262)</f>
        <v>0</v>
      </c>
      <c r="R208" s="169"/>
      <c r="S208" s="169"/>
      <c r="T208" s="170"/>
      <c r="U208" s="169">
        <f>SUM(U209:U262)</f>
        <v>296.38000000000005</v>
      </c>
      <c r="AE208" t="s">
        <v>132</v>
      </c>
    </row>
    <row r="209" spans="1:60" ht="22.5" outlineLevel="1" x14ac:dyDescent="0.2">
      <c r="A209" s="154">
        <v>61</v>
      </c>
      <c r="B209" s="160" t="s">
        <v>348</v>
      </c>
      <c r="C209" s="198" t="s">
        <v>349</v>
      </c>
      <c r="D209" s="162" t="s">
        <v>135</v>
      </c>
      <c r="E209" s="171">
        <v>180.3</v>
      </c>
      <c r="F209" s="176"/>
      <c r="G209" s="177">
        <f>ROUND(E209*F209,2)</f>
        <v>0</v>
      </c>
      <c r="H209" s="176"/>
      <c r="I209" s="177">
        <f>ROUND(E209*H209,2)</f>
        <v>0</v>
      </c>
      <c r="J209" s="176"/>
      <c r="K209" s="177">
        <f>ROUND(E209*J209,2)</f>
        <v>0</v>
      </c>
      <c r="L209" s="177">
        <v>21</v>
      </c>
      <c r="M209" s="177">
        <f>G209*(1+L209/100)</f>
        <v>0</v>
      </c>
      <c r="N209" s="163">
        <v>6.6899999999999998E-3</v>
      </c>
      <c r="O209" s="163">
        <f>ROUND(E209*N209,5)</f>
        <v>1.20621</v>
      </c>
      <c r="P209" s="163">
        <v>0</v>
      </c>
      <c r="Q209" s="163">
        <f>ROUND(E209*P209,5)</f>
        <v>0</v>
      </c>
      <c r="R209" s="163"/>
      <c r="S209" s="163"/>
      <c r="T209" s="164">
        <v>1.3799399999999999</v>
      </c>
      <c r="U209" s="163">
        <f>ROUND(E209*T209,2)</f>
        <v>248.8</v>
      </c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136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0"/>
      <c r="C210" s="199" t="s">
        <v>137</v>
      </c>
      <c r="D210" s="165"/>
      <c r="E210" s="172"/>
      <c r="F210" s="177"/>
      <c r="G210" s="177"/>
      <c r="H210" s="177"/>
      <c r="I210" s="177"/>
      <c r="J210" s="177"/>
      <c r="K210" s="177"/>
      <c r="L210" s="177"/>
      <c r="M210" s="177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138</v>
      </c>
      <c r="AF210" s="153">
        <v>2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54"/>
      <c r="B211" s="160"/>
      <c r="C211" s="200" t="s">
        <v>139</v>
      </c>
      <c r="D211" s="165"/>
      <c r="E211" s="172"/>
      <c r="F211" s="177"/>
      <c r="G211" s="177"/>
      <c r="H211" s="177"/>
      <c r="I211" s="177"/>
      <c r="J211" s="177"/>
      <c r="K211" s="177"/>
      <c r="L211" s="177"/>
      <c r="M211" s="177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138</v>
      </c>
      <c r="AF211" s="153">
        <v>2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ht="22.5" outlineLevel="1" x14ac:dyDescent="0.2">
      <c r="A212" s="154"/>
      <c r="B212" s="160"/>
      <c r="C212" s="200" t="s">
        <v>350</v>
      </c>
      <c r="D212" s="165"/>
      <c r="E212" s="172">
        <v>19.344999999999999</v>
      </c>
      <c r="F212" s="177"/>
      <c r="G212" s="177"/>
      <c r="H212" s="177"/>
      <c r="I212" s="177"/>
      <c r="J212" s="177"/>
      <c r="K212" s="177"/>
      <c r="L212" s="177"/>
      <c r="M212" s="177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138</v>
      </c>
      <c r="AF212" s="153">
        <v>2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/>
      <c r="B213" s="160"/>
      <c r="C213" s="200" t="s">
        <v>351</v>
      </c>
      <c r="D213" s="165"/>
      <c r="E213" s="172">
        <v>8.26</v>
      </c>
      <c r="F213" s="177"/>
      <c r="G213" s="177"/>
      <c r="H213" s="177"/>
      <c r="I213" s="177"/>
      <c r="J213" s="177"/>
      <c r="K213" s="177"/>
      <c r="L213" s="177"/>
      <c r="M213" s="177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138</v>
      </c>
      <c r="AF213" s="153">
        <v>2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0"/>
      <c r="C214" s="200" t="s">
        <v>352</v>
      </c>
      <c r="D214" s="165"/>
      <c r="E214" s="172">
        <v>8.26</v>
      </c>
      <c r="F214" s="177"/>
      <c r="G214" s="177"/>
      <c r="H214" s="177"/>
      <c r="I214" s="177"/>
      <c r="J214" s="177"/>
      <c r="K214" s="177"/>
      <c r="L214" s="177"/>
      <c r="M214" s="177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138</v>
      </c>
      <c r="AF214" s="153">
        <v>2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/>
      <c r="B215" s="160"/>
      <c r="C215" s="200" t="s">
        <v>353</v>
      </c>
      <c r="D215" s="165"/>
      <c r="E215" s="172">
        <v>15.074</v>
      </c>
      <c r="F215" s="177"/>
      <c r="G215" s="177"/>
      <c r="H215" s="177"/>
      <c r="I215" s="177"/>
      <c r="J215" s="177"/>
      <c r="K215" s="177"/>
      <c r="L215" s="177"/>
      <c r="M215" s="177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138</v>
      </c>
      <c r="AF215" s="153">
        <v>2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/>
      <c r="B216" s="160"/>
      <c r="C216" s="200" t="s">
        <v>354</v>
      </c>
      <c r="D216" s="165"/>
      <c r="E216" s="172">
        <v>11.76</v>
      </c>
      <c r="F216" s="177"/>
      <c r="G216" s="177"/>
      <c r="H216" s="177"/>
      <c r="I216" s="177"/>
      <c r="J216" s="177"/>
      <c r="K216" s="177"/>
      <c r="L216" s="177"/>
      <c r="M216" s="177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138</v>
      </c>
      <c r="AF216" s="153">
        <v>2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/>
      <c r="B217" s="160"/>
      <c r="C217" s="200" t="s">
        <v>355</v>
      </c>
      <c r="D217" s="165"/>
      <c r="E217" s="172">
        <v>10.076000000000001</v>
      </c>
      <c r="F217" s="177"/>
      <c r="G217" s="177"/>
      <c r="H217" s="177"/>
      <c r="I217" s="177"/>
      <c r="J217" s="177"/>
      <c r="K217" s="177"/>
      <c r="L217" s="177"/>
      <c r="M217" s="177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138</v>
      </c>
      <c r="AF217" s="153">
        <v>2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ht="22.5" outlineLevel="1" x14ac:dyDescent="0.2">
      <c r="A218" s="154"/>
      <c r="B218" s="160"/>
      <c r="C218" s="200" t="s">
        <v>356</v>
      </c>
      <c r="D218" s="165"/>
      <c r="E218" s="172">
        <v>14.515000000000001</v>
      </c>
      <c r="F218" s="177"/>
      <c r="G218" s="177"/>
      <c r="H218" s="177"/>
      <c r="I218" s="177"/>
      <c r="J218" s="177"/>
      <c r="K218" s="177"/>
      <c r="L218" s="177"/>
      <c r="M218" s="177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138</v>
      </c>
      <c r="AF218" s="153">
        <v>2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54"/>
      <c r="B219" s="160"/>
      <c r="C219" s="200" t="s">
        <v>357</v>
      </c>
      <c r="D219" s="165"/>
      <c r="E219" s="172">
        <v>8.26</v>
      </c>
      <c r="F219" s="177"/>
      <c r="G219" s="177"/>
      <c r="H219" s="177"/>
      <c r="I219" s="177"/>
      <c r="J219" s="177"/>
      <c r="K219" s="177"/>
      <c r="L219" s="177"/>
      <c r="M219" s="177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138</v>
      </c>
      <c r="AF219" s="153">
        <v>2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0"/>
      <c r="C220" s="200" t="s">
        <v>358</v>
      </c>
      <c r="D220" s="165"/>
      <c r="E220" s="172">
        <v>8.26</v>
      </c>
      <c r="F220" s="177"/>
      <c r="G220" s="177"/>
      <c r="H220" s="177"/>
      <c r="I220" s="177"/>
      <c r="J220" s="177"/>
      <c r="K220" s="177"/>
      <c r="L220" s="177"/>
      <c r="M220" s="177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138</v>
      </c>
      <c r="AF220" s="153">
        <v>2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54"/>
      <c r="B221" s="160"/>
      <c r="C221" s="201" t="s">
        <v>142</v>
      </c>
      <c r="D221" s="166"/>
      <c r="E221" s="173">
        <v>103.81</v>
      </c>
      <c r="F221" s="177"/>
      <c r="G221" s="177"/>
      <c r="H221" s="177"/>
      <c r="I221" s="177"/>
      <c r="J221" s="177"/>
      <c r="K221" s="177"/>
      <c r="L221" s="177"/>
      <c r="M221" s="177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138</v>
      </c>
      <c r="AF221" s="153">
        <v>3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54"/>
      <c r="B222" s="160"/>
      <c r="C222" s="200" t="s">
        <v>143</v>
      </c>
      <c r="D222" s="165"/>
      <c r="E222" s="172"/>
      <c r="F222" s="177"/>
      <c r="G222" s="177"/>
      <c r="H222" s="177"/>
      <c r="I222" s="177"/>
      <c r="J222" s="177"/>
      <c r="K222" s="177"/>
      <c r="L222" s="177"/>
      <c r="M222" s="177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138</v>
      </c>
      <c r="AF222" s="153">
        <v>2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54"/>
      <c r="B223" s="160"/>
      <c r="C223" s="200" t="s">
        <v>359</v>
      </c>
      <c r="D223" s="165"/>
      <c r="E223" s="172">
        <v>12.26</v>
      </c>
      <c r="F223" s="177"/>
      <c r="G223" s="177"/>
      <c r="H223" s="177"/>
      <c r="I223" s="177"/>
      <c r="J223" s="177"/>
      <c r="K223" s="177"/>
      <c r="L223" s="177"/>
      <c r="M223" s="177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138</v>
      </c>
      <c r="AF223" s="153">
        <v>2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0"/>
      <c r="C224" s="200" t="s">
        <v>360</v>
      </c>
      <c r="D224" s="165"/>
      <c r="E224" s="172">
        <v>10.922499999999999</v>
      </c>
      <c r="F224" s="177"/>
      <c r="G224" s="177"/>
      <c r="H224" s="177"/>
      <c r="I224" s="177"/>
      <c r="J224" s="177"/>
      <c r="K224" s="177"/>
      <c r="L224" s="177"/>
      <c r="M224" s="177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138</v>
      </c>
      <c r="AF224" s="153">
        <v>2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/>
      <c r="B225" s="160"/>
      <c r="C225" s="200" t="s">
        <v>361</v>
      </c>
      <c r="D225" s="165"/>
      <c r="E225" s="172">
        <v>6.79</v>
      </c>
      <c r="F225" s="177"/>
      <c r="G225" s="177"/>
      <c r="H225" s="177"/>
      <c r="I225" s="177"/>
      <c r="J225" s="177"/>
      <c r="K225" s="177"/>
      <c r="L225" s="177"/>
      <c r="M225" s="177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138</v>
      </c>
      <c r="AF225" s="153">
        <v>2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ht="22.5" outlineLevel="1" x14ac:dyDescent="0.2">
      <c r="A226" s="154"/>
      <c r="B226" s="160"/>
      <c r="C226" s="200" t="s">
        <v>362</v>
      </c>
      <c r="D226" s="165"/>
      <c r="E226" s="172">
        <v>15.34</v>
      </c>
      <c r="F226" s="177"/>
      <c r="G226" s="177"/>
      <c r="H226" s="177"/>
      <c r="I226" s="177"/>
      <c r="J226" s="177"/>
      <c r="K226" s="177"/>
      <c r="L226" s="177"/>
      <c r="M226" s="177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138</v>
      </c>
      <c r="AF226" s="153">
        <v>2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54"/>
      <c r="B227" s="160"/>
      <c r="C227" s="200" t="s">
        <v>363</v>
      </c>
      <c r="D227" s="165"/>
      <c r="E227" s="172">
        <v>8.7200000000000006</v>
      </c>
      <c r="F227" s="177"/>
      <c r="G227" s="177"/>
      <c r="H227" s="177"/>
      <c r="I227" s="177"/>
      <c r="J227" s="177"/>
      <c r="K227" s="177"/>
      <c r="L227" s="177"/>
      <c r="M227" s="177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138</v>
      </c>
      <c r="AF227" s="153">
        <v>2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0"/>
      <c r="C228" s="200" t="s">
        <v>364</v>
      </c>
      <c r="D228" s="165"/>
      <c r="E228" s="172">
        <v>9.52</v>
      </c>
      <c r="F228" s="177"/>
      <c r="G228" s="177"/>
      <c r="H228" s="177"/>
      <c r="I228" s="177"/>
      <c r="J228" s="177"/>
      <c r="K228" s="177"/>
      <c r="L228" s="177"/>
      <c r="M228" s="177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138</v>
      </c>
      <c r="AF228" s="153">
        <v>2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54"/>
      <c r="B229" s="160"/>
      <c r="C229" s="200" t="s">
        <v>365</v>
      </c>
      <c r="D229" s="165"/>
      <c r="E229" s="172">
        <v>12.936</v>
      </c>
      <c r="F229" s="177"/>
      <c r="G229" s="177"/>
      <c r="H229" s="177"/>
      <c r="I229" s="177"/>
      <c r="J229" s="177"/>
      <c r="K229" s="177"/>
      <c r="L229" s="177"/>
      <c r="M229" s="177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138</v>
      </c>
      <c r="AF229" s="153">
        <v>2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0"/>
      <c r="C230" s="201" t="s">
        <v>142</v>
      </c>
      <c r="D230" s="166"/>
      <c r="E230" s="173">
        <v>76.488500000000002</v>
      </c>
      <c r="F230" s="177"/>
      <c r="G230" s="177"/>
      <c r="H230" s="177"/>
      <c r="I230" s="177"/>
      <c r="J230" s="177"/>
      <c r="K230" s="177"/>
      <c r="L230" s="177"/>
      <c r="M230" s="177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138</v>
      </c>
      <c r="AF230" s="153">
        <v>3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54"/>
      <c r="B231" s="160"/>
      <c r="C231" s="199" t="s">
        <v>147</v>
      </c>
      <c r="D231" s="165"/>
      <c r="E231" s="172"/>
      <c r="F231" s="177"/>
      <c r="G231" s="177"/>
      <c r="H231" s="177"/>
      <c r="I231" s="177"/>
      <c r="J231" s="177"/>
      <c r="K231" s="177"/>
      <c r="L231" s="177"/>
      <c r="M231" s="177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138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/>
      <c r="B232" s="160"/>
      <c r="C232" s="202" t="s">
        <v>366</v>
      </c>
      <c r="D232" s="167"/>
      <c r="E232" s="174">
        <v>180.3</v>
      </c>
      <c r="F232" s="177"/>
      <c r="G232" s="177"/>
      <c r="H232" s="177"/>
      <c r="I232" s="177"/>
      <c r="J232" s="177"/>
      <c r="K232" s="177"/>
      <c r="L232" s="177"/>
      <c r="M232" s="177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138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>
        <v>62</v>
      </c>
      <c r="B233" s="160" t="s">
        <v>333</v>
      </c>
      <c r="C233" s="198" t="s">
        <v>367</v>
      </c>
      <c r="D233" s="162" t="s">
        <v>135</v>
      </c>
      <c r="E233" s="171">
        <v>189.315</v>
      </c>
      <c r="F233" s="176"/>
      <c r="G233" s="177">
        <f>ROUND(E233*F233,2)</f>
        <v>0</v>
      </c>
      <c r="H233" s="176"/>
      <c r="I233" s="177">
        <f>ROUND(E233*H233,2)</f>
        <v>0</v>
      </c>
      <c r="J233" s="176"/>
      <c r="K233" s="177">
        <f>ROUND(E233*J233,2)</f>
        <v>0</v>
      </c>
      <c r="L233" s="177">
        <v>21</v>
      </c>
      <c r="M233" s="177">
        <f>G233*(1+L233/100)</f>
        <v>0</v>
      </c>
      <c r="N233" s="163">
        <v>1.8120000000000001E-2</v>
      </c>
      <c r="O233" s="163">
        <f>ROUND(E233*N233,5)</f>
        <v>3.4303900000000001</v>
      </c>
      <c r="P233" s="163">
        <v>0</v>
      </c>
      <c r="Q233" s="163">
        <f>ROUND(E233*P233,5)</f>
        <v>0</v>
      </c>
      <c r="R233" s="163"/>
      <c r="S233" s="163"/>
      <c r="T233" s="164">
        <v>0</v>
      </c>
      <c r="U233" s="163">
        <f>ROUND(E233*T233,2)</f>
        <v>0</v>
      </c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300</v>
      </c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54"/>
      <c r="B234" s="160"/>
      <c r="C234" s="202" t="s">
        <v>368</v>
      </c>
      <c r="D234" s="167"/>
      <c r="E234" s="174">
        <v>189.315</v>
      </c>
      <c r="F234" s="177"/>
      <c r="G234" s="177"/>
      <c r="H234" s="177"/>
      <c r="I234" s="177"/>
      <c r="J234" s="177"/>
      <c r="K234" s="177"/>
      <c r="L234" s="177"/>
      <c r="M234" s="177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138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ht="22.5" outlineLevel="1" x14ac:dyDescent="0.2">
      <c r="A235" s="154">
        <v>63</v>
      </c>
      <c r="B235" s="160" t="s">
        <v>369</v>
      </c>
      <c r="C235" s="198" t="s">
        <v>370</v>
      </c>
      <c r="D235" s="162" t="s">
        <v>229</v>
      </c>
      <c r="E235" s="171">
        <v>111.43</v>
      </c>
      <c r="F235" s="176"/>
      <c r="G235" s="177">
        <f>ROUND(E235*F235,2)</f>
        <v>0</v>
      </c>
      <c r="H235" s="176"/>
      <c r="I235" s="177">
        <f>ROUND(E235*H235,2)</f>
        <v>0</v>
      </c>
      <c r="J235" s="176"/>
      <c r="K235" s="177">
        <f>ROUND(E235*J235,2)</f>
        <v>0</v>
      </c>
      <c r="L235" s="177">
        <v>21</v>
      </c>
      <c r="M235" s="177">
        <f>G235*(1+L235/100)</f>
        <v>0</v>
      </c>
      <c r="N235" s="163">
        <v>1.7000000000000001E-4</v>
      </c>
      <c r="O235" s="163">
        <f>ROUND(E235*N235,5)</f>
        <v>1.8939999999999999E-2</v>
      </c>
      <c r="P235" s="163">
        <v>0</v>
      </c>
      <c r="Q235" s="163">
        <f>ROUND(E235*P235,5)</f>
        <v>0</v>
      </c>
      <c r="R235" s="163"/>
      <c r="S235" s="163"/>
      <c r="T235" s="164">
        <v>0.12</v>
      </c>
      <c r="U235" s="163">
        <f>ROUND(E235*T235,2)</f>
        <v>13.37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156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54"/>
      <c r="B236" s="160"/>
      <c r="C236" s="202" t="s">
        <v>371</v>
      </c>
      <c r="D236" s="167"/>
      <c r="E236" s="174"/>
      <c r="F236" s="177"/>
      <c r="G236" s="177"/>
      <c r="H236" s="177"/>
      <c r="I236" s="177"/>
      <c r="J236" s="177"/>
      <c r="K236" s="177"/>
      <c r="L236" s="177"/>
      <c r="M236" s="177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138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/>
      <c r="B237" s="160"/>
      <c r="C237" s="199" t="s">
        <v>137</v>
      </c>
      <c r="D237" s="165"/>
      <c r="E237" s="172"/>
      <c r="F237" s="177"/>
      <c r="G237" s="177"/>
      <c r="H237" s="177"/>
      <c r="I237" s="177"/>
      <c r="J237" s="177"/>
      <c r="K237" s="177"/>
      <c r="L237" s="177"/>
      <c r="M237" s="177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138</v>
      </c>
      <c r="AF237" s="153">
        <v>2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/>
      <c r="B238" s="160"/>
      <c r="C238" s="200" t="s">
        <v>139</v>
      </c>
      <c r="D238" s="165"/>
      <c r="E238" s="172"/>
      <c r="F238" s="177"/>
      <c r="G238" s="177"/>
      <c r="H238" s="177"/>
      <c r="I238" s="177"/>
      <c r="J238" s="177"/>
      <c r="K238" s="177"/>
      <c r="L238" s="177"/>
      <c r="M238" s="177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138</v>
      </c>
      <c r="AF238" s="153">
        <v>2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/>
      <c r="B239" s="160"/>
      <c r="C239" s="200" t="s">
        <v>372</v>
      </c>
      <c r="D239" s="165"/>
      <c r="E239" s="172">
        <v>9.1999999999999993</v>
      </c>
      <c r="F239" s="177"/>
      <c r="G239" s="177"/>
      <c r="H239" s="177"/>
      <c r="I239" s="177"/>
      <c r="J239" s="177"/>
      <c r="K239" s="177"/>
      <c r="L239" s="177"/>
      <c r="M239" s="177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138</v>
      </c>
      <c r="AF239" s="153">
        <v>2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54"/>
      <c r="B240" s="160"/>
      <c r="C240" s="200" t="s">
        <v>373</v>
      </c>
      <c r="D240" s="165"/>
      <c r="E240" s="172">
        <v>9.1999999999999993</v>
      </c>
      <c r="F240" s="177"/>
      <c r="G240" s="177"/>
      <c r="H240" s="177"/>
      <c r="I240" s="177"/>
      <c r="J240" s="177"/>
      <c r="K240" s="177"/>
      <c r="L240" s="177"/>
      <c r="M240" s="177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138</v>
      </c>
      <c r="AF240" s="153">
        <v>2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54"/>
      <c r="B241" s="160"/>
      <c r="C241" s="200" t="s">
        <v>374</v>
      </c>
      <c r="D241" s="165"/>
      <c r="E241" s="172">
        <v>8.9600000000000009</v>
      </c>
      <c r="F241" s="177"/>
      <c r="G241" s="177"/>
      <c r="H241" s="177"/>
      <c r="I241" s="177"/>
      <c r="J241" s="177"/>
      <c r="K241" s="177"/>
      <c r="L241" s="177"/>
      <c r="M241" s="177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138</v>
      </c>
      <c r="AF241" s="153">
        <v>2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54"/>
      <c r="B242" s="160"/>
      <c r="C242" s="200" t="s">
        <v>375</v>
      </c>
      <c r="D242" s="165"/>
      <c r="E242" s="172">
        <v>12.96</v>
      </c>
      <c r="F242" s="177"/>
      <c r="G242" s="177"/>
      <c r="H242" s="177"/>
      <c r="I242" s="177"/>
      <c r="J242" s="177"/>
      <c r="K242" s="177"/>
      <c r="L242" s="177"/>
      <c r="M242" s="177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138</v>
      </c>
      <c r="AF242" s="153">
        <v>2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54"/>
      <c r="B243" s="160"/>
      <c r="C243" s="200" t="s">
        <v>376</v>
      </c>
      <c r="D243" s="165"/>
      <c r="E243" s="172">
        <v>8.4</v>
      </c>
      <c r="F243" s="177"/>
      <c r="G243" s="177"/>
      <c r="H243" s="177"/>
      <c r="I243" s="177"/>
      <c r="J243" s="177"/>
      <c r="K243" s="177"/>
      <c r="L243" s="177"/>
      <c r="M243" s="177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138</v>
      </c>
      <c r="AF243" s="153">
        <v>2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0"/>
      <c r="C244" s="200" t="s">
        <v>373</v>
      </c>
      <c r="D244" s="165"/>
      <c r="E244" s="172">
        <v>9.1999999999999993</v>
      </c>
      <c r="F244" s="177"/>
      <c r="G244" s="177"/>
      <c r="H244" s="177"/>
      <c r="I244" s="177"/>
      <c r="J244" s="177"/>
      <c r="K244" s="177"/>
      <c r="L244" s="177"/>
      <c r="M244" s="177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138</v>
      </c>
      <c r="AF244" s="153">
        <v>2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/>
      <c r="B245" s="160"/>
      <c r="C245" s="200" t="s">
        <v>377</v>
      </c>
      <c r="D245" s="165"/>
      <c r="E245" s="172">
        <v>4.2</v>
      </c>
      <c r="F245" s="177"/>
      <c r="G245" s="177"/>
      <c r="H245" s="177"/>
      <c r="I245" s="177"/>
      <c r="J245" s="177"/>
      <c r="K245" s="177"/>
      <c r="L245" s="177"/>
      <c r="M245" s="177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138</v>
      </c>
      <c r="AF245" s="153">
        <v>2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54"/>
      <c r="B246" s="160"/>
      <c r="C246" s="201" t="s">
        <v>142</v>
      </c>
      <c r="D246" s="166"/>
      <c r="E246" s="173">
        <v>62.12</v>
      </c>
      <c r="F246" s="177"/>
      <c r="G246" s="177"/>
      <c r="H246" s="177"/>
      <c r="I246" s="177"/>
      <c r="J246" s="177"/>
      <c r="K246" s="177"/>
      <c r="L246" s="177"/>
      <c r="M246" s="177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138</v>
      </c>
      <c r="AF246" s="153">
        <v>3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0"/>
      <c r="C247" s="200" t="s">
        <v>143</v>
      </c>
      <c r="D247" s="165"/>
      <c r="E247" s="172"/>
      <c r="F247" s="177"/>
      <c r="G247" s="177"/>
      <c r="H247" s="177"/>
      <c r="I247" s="177"/>
      <c r="J247" s="177"/>
      <c r="K247" s="177"/>
      <c r="L247" s="177"/>
      <c r="M247" s="177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138</v>
      </c>
      <c r="AF247" s="153">
        <v>2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54"/>
      <c r="B248" s="160"/>
      <c r="C248" s="200" t="s">
        <v>378</v>
      </c>
      <c r="D248" s="165"/>
      <c r="E248" s="172">
        <v>7.6</v>
      </c>
      <c r="F248" s="177"/>
      <c r="G248" s="177"/>
      <c r="H248" s="177"/>
      <c r="I248" s="177"/>
      <c r="J248" s="177"/>
      <c r="K248" s="177"/>
      <c r="L248" s="177"/>
      <c r="M248" s="177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138</v>
      </c>
      <c r="AF248" s="153">
        <v>2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/>
      <c r="B249" s="160"/>
      <c r="C249" s="200" t="s">
        <v>379</v>
      </c>
      <c r="D249" s="165"/>
      <c r="E249" s="172">
        <v>8.15</v>
      </c>
      <c r="F249" s="177"/>
      <c r="G249" s="177"/>
      <c r="H249" s="177"/>
      <c r="I249" s="177"/>
      <c r="J249" s="177"/>
      <c r="K249" s="177"/>
      <c r="L249" s="177"/>
      <c r="M249" s="177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138</v>
      </c>
      <c r="AF249" s="153">
        <v>2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54"/>
      <c r="B250" s="160"/>
      <c r="C250" s="200" t="s">
        <v>380</v>
      </c>
      <c r="D250" s="165"/>
      <c r="E250" s="172">
        <v>3.9</v>
      </c>
      <c r="F250" s="177"/>
      <c r="G250" s="177"/>
      <c r="H250" s="177"/>
      <c r="I250" s="177"/>
      <c r="J250" s="177"/>
      <c r="K250" s="177"/>
      <c r="L250" s="177"/>
      <c r="M250" s="177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138</v>
      </c>
      <c r="AF250" s="153">
        <v>2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/>
      <c r="B251" s="160"/>
      <c r="C251" s="200" t="s">
        <v>381</v>
      </c>
      <c r="D251" s="165"/>
      <c r="E251" s="172">
        <v>7.16</v>
      </c>
      <c r="F251" s="177"/>
      <c r="G251" s="177"/>
      <c r="H251" s="177"/>
      <c r="I251" s="177"/>
      <c r="J251" s="177"/>
      <c r="K251" s="177"/>
      <c r="L251" s="177"/>
      <c r="M251" s="177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138</v>
      </c>
      <c r="AF251" s="153">
        <v>2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54"/>
      <c r="B252" s="160"/>
      <c r="C252" s="200" t="s">
        <v>382</v>
      </c>
      <c r="D252" s="165"/>
      <c r="E252" s="172">
        <v>8.5399999999999991</v>
      </c>
      <c r="F252" s="177"/>
      <c r="G252" s="177"/>
      <c r="H252" s="177"/>
      <c r="I252" s="177"/>
      <c r="J252" s="177"/>
      <c r="K252" s="177"/>
      <c r="L252" s="177"/>
      <c r="M252" s="177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138</v>
      </c>
      <c r="AF252" s="153">
        <v>2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/>
      <c r="B253" s="160"/>
      <c r="C253" s="200" t="s">
        <v>383</v>
      </c>
      <c r="D253" s="165"/>
      <c r="E253" s="172">
        <v>4.5599999999999996</v>
      </c>
      <c r="F253" s="177"/>
      <c r="G253" s="177"/>
      <c r="H253" s="177"/>
      <c r="I253" s="177"/>
      <c r="J253" s="177"/>
      <c r="K253" s="177"/>
      <c r="L253" s="177"/>
      <c r="M253" s="177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138</v>
      </c>
      <c r="AF253" s="153">
        <v>2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54"/>
      <c r="B254" s="160"/>
      <c r="C254" s="200" t="s">
        <v>384</v>
      </c>
      <c r="D254" s="165"/>
      <c r="E254" s="172">
        <v>5.2</v>
      </c>
      <c r="F254" s="177"/>
      <c r="G254" s="177"/>
      <c r="H254" s="177"/>
      <c r="I254" s="177"/>
      <c r="J254" s="177"/>
      <c r="K254" s="177"/>
      <c r="L254" s="177"/>
      <c r="M254" s="177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138</v>
      </c>
      <c r="AF254" s="153">
        <v>2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54"/>
      <c r="B255" s="160"/>
      <c r="C255" s="200" t="s">
        <v>377</v>
      </c>
      <c r="D255" s="165"/>
      <c r="E255" s="172">
        <v>4.2</v>
      </c>
      <c r="F255" s="177"/>
      <c r="G255" s="177"/>
      <c r="H255" s="177"/>
      <c r="I255" s="177"/>
      <c r="J255" s="177"/>
      <c r="K255" s="177"/>
      <c r="L255" s="177"/>
      <c r="M255" s="177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138</v>
      </c>
      <c r="AF255" s="153">
        <v>2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54"/>
      <c r="B256" s="160"/>
      <c r="C256" s="201" t="s">
        <v>142</v>
      </c>
      <c r="D256" s="166"/>
      <c r="E256" s="173">
        <v>49.31</v>
      </c>
      <c r="F256" s="177"/>
      <c r="G256" s="177"/>
      <c r="H256" s="177"/>
      <c r="I256" s="177"/>
      <c r="J256" s="177"/>
      <c r="K256" s="177"/>
      <c r="L256" s="177"/>
      <c r="M256" s="177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138</v>
      </c>
      <c r="AF256" s="153">
        <v>3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54"/>
      <c r="B257" s="160"/>
      <c r="C257" s="199" t="s">
        <v>147</v>
      </c>
      <c r="D257" s="165"/>
      <c r="E257" s="172"/>
      <c r="F257" s="177"/>
      <c r="G257" s="177"/>
      <c r="H257" s="177"/>
      <c r="I257" s="177"/>
      <c r="J257" s="177"/>
      <c r="K257" s="177"/>
      <c r="L257" s="177"/>
      <c r="M257" s="177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138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0"/>
      <c r="C258" s="202" t="s">
        <v>385</v>
      </c>
      <c r="D258" s="167"/>
      <c r="E258" s="174">
        <v>111.43</v>
      </c>
      <c r="F258" s="177"/>
      <c r="G258" s="177"/>
      <c r="H258" s="177"/>
      <c r="I258" s="177"/>
      <c r="J258" s="177"/>
      <c r="K258" s="177"/>
      <c r="L258" s="177"/>
      <c r="M258" s="177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138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54">
        <v>64</v>
      </c>
      <c r="B259" s="160" t="s">
        <v>386</v>
      </c>
      <c r="C259" s="198" t="s">
        <v>387</v>
      </c>
      <c r="D259" s="162" t="s">
        <v>229</v>
      </c>
      <c r="E259" s="171">
        <v>134.4</v>
      </c>
      <c r="F259" s="176"/>
      <c r="G259" s="177">
        <f>ROUND(E259*F259,2)</f>
        <v>0</v>
      </c>
      <c r="H259" s="176"/>
      <c r="I259" s="177">
        <f>ROUND(E259*H259,2)</f>
        <v>0</v>
      </c>
      <c r="J259" s="176"/>
      <c r="K259" s="177">
        <f>ROUND(E259*J259,2)</f>
        <v>0</v>
      </c>
      <c r="L259" s="177">
        <v>21</v>
      </c>
      <c r="M259" s="177">
        <f>G259*(1+L259/100)</f>
        <v>0</v>
      </c>
      <c r="N259" s="163">
        <v>4.0000000000000003E-5</v>
      </c>
      <c r="O259" s="163">
        <f>ROUND(E259*N259,5)</f>
        <v>5.3800000000000002E-3</v>
      </c>
      <c r="P259" s="163">
        <v>0</v>
      </c>
      <c r="Q259" s="163">
        <f>ROUND(E259*P259,5)</f>
        <v>0</v>
      </c>
      <c r="R259" s="163"/>
      <c r="S259" s="163"/>
      <c r="T259" s="164">
        <v>7.0000000000000007E-2</v>
      </c>
      <c r="U259" s="163">
        <f>ROUND(E259*T259,2)</f>
        <v>9.41</v>
      </c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156</v>
      </c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54"/>
      <c r="B260" s="160"/>
      <c r="C260" s="202" t="s">
        <v>388</v>
      </c>
      <c r="D260" s="167"/>
      <c r="E260" s="174">
        <v>81.900000000000006</v>
      </c>
      <c r="F260" s="177"/>
      <c r="G260" s="177"/>
      <c r="H260" s="177"/>
      <c r="I260" s="177"/>
      <c r="J260" s="177"/>
      <c r="K260" s="177"/>
      <c r="L260" s="177"/>
      <c r="M260" s="177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138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54"/>
      <c r="B261" s="160"/>
      <c r="C261" s="202" t="s">
        <v>389</v>
      </c>
      <c r="D261" s="167"/>
      <c r="E261" s="174">
        <v>52.5</v>
      </c>
      <c r="F261" s="177"/>
      <c r="G261" s="177"/>
      <c r="H261" s="177"/>
      <c r="I261" s="177"/>
      <c r="J261" s="177"/>
      <c r="K261" s="177"/>
      <c r="L261" s="177"/>
      <c r="M261" s="177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138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54">
        <v>65</v>
      </c>
      <c r="B262" s="160" t="s">
        <v>390</v>
      </c>
      <c r="C262" s="198" t="s">
        <v>391</v>
      </c>
      <c r="D262" s="162" t="s">
        <v>261</v>
      </c>
      <c r="E262" s="171">
        <v>15.52</v>
      </c>
      <c r="F262" s="176"/>
      <c r="G262" s="177">
        <f>ROUND(E262*F262,2)</f>
        <v>0</v>
      </c>
      <c r="H262" s="176"/>
      <c r="I262" s="177">
        <f>ROUND(E262*H262,2)</f>
        <v>0</v>
      </c>
      <c r="J262" s="176"/>
      <c r="K262" s="177">
        <f>ROUND(E262*J262,2)</f>
        <v>0</v>
      </c>
      <c r="L262" s="177">
        <v>21</v>
      </c>
      <c r="M262" s="177">
        <f>G262*(1+L262/100)</f>
        <v>0</v>
      </c>
      <c r="N262" s="163">
        <v>0</v>
      </c>
      <c r="O262" s="163">
        <f>ROUND(E262*N262,5)</f>
        <v>0</v>
      </c>
      <c r="P262" s="163">
        <v>0</v>
      </c>
      <c r="Q262" s="163">
        <f>ROUND(E262*P262,5)</f>
        <v>0</v>
      </c>
      <c r="R262" s="163"/>
      <c r="S262" s="163"/>
      <c r="T262" s="164">
        <v>1.5980000000000001</v>
      </c>
      <c r="U262" s="163">
        <f>ROUND(E262*T262,2)</f>
        <v>24.8</v>
      </c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156</v>
      </c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x14ac:dyDescent="0.2">
      <c r="A263" s="155" t="s">
        <v>131</v>
      </c>
      <c r="B263" s="161" t="s">
        <v>96</v>
      </c>
      <c r="C263" s="203" t="s">
        <v>97</v>
      </c>
      <c r="D263" s="168"/>
      <c r="E263" s="175"/>
      <c r="F263" s="178"/>
      <c r="G263" s="178">
        <f>SUMIF(AE264:AE264,"&lt;&gt;NOR",G264:G264)</f>
        <v>0</v>
      </c>
      <c r="H263" s="178"/>
      <c r="I263" s="178">
        <f>SUM(I264:I264)</f>
        <v>0</v>
      </c>
      <c r="J263" s="178"/>
      <c r="K263" s="178">
        <f>SUM(K264:K264)</f>
        <v>0</v>
      </c>
      <c r="L263" s="178"/>
      <c r="M263" s="178">
        <f>SUM(M264:M264)</f>
        <v>0</v>
      </c>
      <c r="N263" s="169"/>
      <c r="O263" s="169">
        <f>SUM(O264:O264)</f>
        <v>0</v>
      </c>
      <c r="P263" s="169"/>
      <c r="Q263" s="169">
        <f>SUM(Q264:Q264)</f>
        <v>0</v>
      </c>
      <c r="R263" s="169"/>
      <c r="S263" s="169"/>
      <c r="T263" s="170"/>
      <c r="U263" s="169">
        <f>SUM(U264:U264)</f>
        <v>0</v>
      </c>
      <c r="AE263" t="s">
        <v>132</v>
      </c>
    </row>
    <row r="264" spans="1:60" ht="22.5" outlineLevel="1" x14ac:dyDescent="0.2">
      <c r="A264" s="154">
        <v>66</v>
      </c>
      <c r="B264" s="160" t="s">
        <v>392</v>
      </c>
      <c r="C264" s="198" t="s">
        <v>393</v>
      </c>
      <c r="D264" s="162" t="s">
        <v>225</v>
      </c>
      <c r="E264" s="171">
        <v>9</v>
      </c>
      <c r="F264" s="176"/>
      <c r="G264" s="177">
        <f>ROUND(E264*F264,2)</f>
        <v>0</v>
      </c>
      <c r="H264" s="176"/>
      <c r="I264" s="177">
        <f>ROUND(E264*H264,2)</f>
        <v>0</v>
      </c>
      <c r="J264" s="176"/>
      <c r="K264" s="177">
        <f>ROUND(E264*J264,2)</f>
        <v>0</v>
      </c>
      <c r="L264" s="177">
        <v>21</v>
      </c>
      <c r="M264" s="177">
        <f>G264*(1+L264/100)</f>
        <v>0</v>
      </c>
      <c r="N264" s="163">
        <v>0</v>
      </c>
      <c r="O264" s="163">
        <f>ROUND(E264*N264,5)</f>
        <v>0</v>
      </c>
      <c r="P264" s="163">
        <v>0</v>
      </c>
      <c r="Q264" s="163">
        <f>ROUND(E264*P264,5)</f>
        <v>0</v>
      </c>
      <c r="R264" s="163"/>
      <c r="S264" s="163"/>
      <c r="T264" s="164">
        <v>0</v>
      </c>
      <c r="U264" s="163">
        <f>ROUND(E264*T264,2)</f>
        <v>0</v>
      </c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156</v>
      </c>
      <c r="AF264" s="153"/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x14ac:dyDescent="0.2">
      <c r="A265" s="155" t="s">
        <v>131</v>
      </c>
      <c r="B265" s="161" t="s">
        <v>98</v>
      </c>
      <c r="C265" s="203" t="s">
        <v>99</v>
      </c>
      <c r="D265" s="168"/>
      <c r="E265" s="175"/>
      <c r="F265" s="178"/>
      <c r="G265" s="178">
        <f>SUMIF(AE266:AE268,"&lt;&gt;NOR",G266:G268)</f>
        <v>0</v>
      </c>
      <c r="H265" s="178"/>
      <c r="I265" s="178">
        <f>SUM(I266:I268)</f>
        <v>0</v>
      </c>
      <c r="J265" s="178"/>
      <c r="K265" s="178">
        <f>SUM(K266:K268)</f>
        <v>0</v>
      </c>
      <c r="L265" s="178"/>
      <c r="M265" s="178">
        <f>SUM(M266:M268)</f>
        <v>0</v>
      </c>
      <c r="N265" s="169"/>
      <c r="O265" s="169">
        <f>SUM(O266:O268)</f>
        <v>5.883E-2</v>
      </c>
      <c r="P265" s="169"/>
      <c r="Q265" s="169">
        <f>SUM(Q266:Q268)</f>
        <v>0</v>
      </c>
      <c r="R265" s="169"/>
      <c r="S265" s="169"/>
      <c r="T265" s="170"/>
      <c r="U265" s="169">
        <f>SUM(U266:U268)</f>
        <v>22.59</v>
      </c>
      <c r="AE265" t="s">
        <v>132</v>
      </c>
    </row>
    <row r="266" spans="1:60" outlineLevel="1" x14ac:dyDescent="0.2">
      <c r="A266" s="154">
        <v>67</v>
      </c>
      <c r="B266" s="160" t="s">
        <v>394</v>
      </c>
      <c r="C266" s="198" t="s">
        <v>395</v>
      </c>
      <c r="D266" s="162" t="s">
        <v>135</v>
      </c>
      <c r="E266" s="171">
        <v>168.08</v>
      </c>
      <c r="F266" s="176"/>
      <c r="G266" s="177">
        <f>ROUND(E266*F266,2)</f>
        <v>0</v>
      </c>
      <c r="H266" s="176"/>
      <c r="I266" s="177">
        <f>ROUND(E266*H266,2)</f>
        <v>0</v>
      </c>
      <c r="J266" s="176"/>
      <c r="K266" s="177">
        <f>ROUND(E266*J266,2)</f>
        <v>0</v>
      </c>
      <c r="L266" s="177">
        <v>21</v>
      </c>
      <c r="M266" s="177">
        <f>G266*(1+L266/100)</f>
        <v>0</v>
      </c>
      <c r="N266" s="163">
        <v>3.5E-4</v>
      </c>
      <c r="O266" s="163">
        <f>ROUND(E266*N266,5)</f>
        <v>5.883E-2</v>
      </c>
      <c r="P266" s="163">
        <v>0</v>
      </c>
      <c r="Q266" s="163">
        <f>ROUND(E266*P266,5)</f>
        <v>0</v>
      </c>
      <c r="R266" s="163"/>
      <c r="S266" s="163"/>
      <c r="T266" s="164">
        <v>0.13439000000000001</v>
      </c>
      <c r="U266" s="163">
        <f>ROUND(E266*T266,2)</f>
        <v>22.59</v>
      </c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136</v>
      </c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54"/>
      <c r="B267" s="160"/>
      <c r="C267" s="202" t="s">
        <v>396</v>
      </c>
      <c r="D267" s="167"/>
      <c r="E267" s="174">
        <v>119.04</v>
      </c>
      <c r="F267" s="177"/>
      <c r="G267" s="177"/>
      <c r="H267" s="177"/>
      <c r="I267" s="177"/>
      <c r="J267" s="177"/>
      <c r="K267" s="177"/>
      <c r="L267" s="177"/>
      <c r="M267" s="177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138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54"/>
      <c r="B268" s="160"/>
      <c r="C268" s="202" t="s">
        <v>397</v>
      </c>
      <c r="D268" s="167"/>
      <c r="E268" s="174">
        <v>49.04</v>
      </c>
      <c r="F268" s="177"/>
      <c r="G268" s="177"/>
      <c r="H268" s="177"/>
      <c r="I268" s="177"/>
      <c r="J268" s="177"/>
      <c r="K268" s="177"/>
      <c r="L268" s="177"/>
      <c r="M268" s="177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138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x14ac:dyDescent="0.2">
      <c r="A269" s="155" t="s">
        <v>131</v>
      </c>
      <c r="B269" s="161" t="s">
        <v>100</v>
      </c>
      <c r="C269" s="203" t="s">
        <v>101</v>
      </c>
      <c r="D269" s="168"/>
      <c r="E269" s="175"/>
      <c r="F269" s="178"/>
      <c r="G269" s="178">
        <f>SUMIF(AE270:AE270,"&lt;&gt;NOR",G270:G270)</f>
        <v>0</v>
      </c>
      <c r="H269" s="178"/>
      <c r="I269" s="178">
        <f>SUM(I270:I270)</f>
        <v>0</v>
      </c>
      <c r="J269" s="178"/>
      <c r="K269" s="178">
        <f>SUM(K270:K270)</f>
        <v>0</v>
      </c>
      <c r="L269" s="178"/>
      <c r="M269" s="178">
        <f>SUM(M270:M270)</f>
        <v>0</v>
      </c>
      <c r="N269" s="169"/>
      <c r="O269" s="169">
        <f>SUM(O270:O270)</f>
        <v>0</v>
      </c>
      <c r="P269" s="169"/>
      <c r="Q269" s="169">
        <f>SUM(Q270:Q270)</f>
        <v>0</v>
      </c>
      <c r="R269" s="169"/>
      <c r="S269" s="169"/>
      <c r="T269" s="170"/>
      <c r="U269" s="169">
        <f>SUM(U270:U270)</f>
        <v>0</v>
      </c>
      <c r="AE269" t="s">
        <v>132</v>
      </c>
    </row>
    <row r="270" spans="1:60" outlineLevel="1" x14ac:dyDescent="0.2">
      <c r="A270" s="154">
        <v>68</v>
      </c>
      <c r="B270" s="160" t="s">
        <v>100</v>
      </c>
      <c r="C270" s="198" t="s">
        <v>398</v>
      </c>
      <c r="D270" s="162" t="s">
        <v>287</v>
      </c>
      <c r="E270" s="171">
        <v>1</v>
      </c>
      <c r="F270" s="176"/>
      <c r="G270" s="177">
        <f>ROUND(E270*F270,2)</f>
        <v>0</v>
      </c>
      <c r="H270" s="176"/>
      <c r="I270" s="177">
        <f>ROUND(E270*H270,2)</f>
        <v>0</v>
      </c>
      <c r="J270" s="176"/>
      <c r="K270" s="177">
        <f>ROUND(E270*J270,2)</f>
        <v>0</v>
      </c>
      <c r="L270" s="177">
        <v>21</v>
      </c>
      <c r="M270" s="177">
        <f>G270*(1+L270/100)</f>
        <v>0</v>
      </c>
      <c r="N270" s="163">
        <v>0</v>
      </c>
      <c r="O270" s="163">
        <f>ROUND(E270*N270,5)</f>
        <v>0</v>
      </c>
      <c r="P270" s="163">
        <v>0</v>
      </c>
      <c r="Q270" s="163">
        <f>ROUND(E270*P270,5)</f>
        <v>0</v>
      </c>
      <c r="R270" s="163"/>
      <c r="S270" s="163"/>
      <c r="T270" s="164">
        <v>0</v>
      </c>
      <c r="U270" s="163">
        <f>ROUND(E270*T270,2)</f>
        <v>0</v>
      </c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156</v>
      </c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x14ac:dyDescent="0.2">
      <c r="A271" s="155" t="s">
        <v>131</v>
      </c>
      <c r="B271" s="161" t="s">
        <v>102</v>
      </c>
      <c r="C271" s="203" t="s">
        <v>103</v>
      </c>
      <c r="D271" s="168"/>
      <c r="E271" s="175"/>
      <c r="F271" s="178"/>
      <c r="G271" s="178">
        <f>SUMIF(AE272:AE272,"&lt;&gt;NOR",G272:G272)</f>
        <v>0</v>
      </c>
      <c r="H271" s="178"/>
      <c r="I271" s="178">
        <f>SUM(I272:I272)</f>
        <v>0</v>
      </c>
      <c r="J271" s="178"/>
      <c r="K271" s="178">
        <f>SUM(K272:K272)</f>
        <v>0</v>
      </c>
      <c r="L271" s="178"/>
      <c r="M271" s="178">
        <f>SUM(M272:M272)</f>
        <v>0</v>
      </c>
      <c r="N271" s="169"/>
      <c r="O271" s="169">
        <f>SUM(O272:O272)</f>
        <v>0</v>
      </c>
      <c r="P271" s="169"/>
      <c r="Q271" s="169">
        <f>SUM(Q272:Q272)</f>
        <v>0</v>
      </c>
      <c r="R271" s="169"/>
      <c r="S271" s="169"/>
      <c r="T271" s="170"/>
      <c r="U271" s="169">
        <f>SUM(U272:U272)</f>
        <v>0</v>
      </c>
      <c r="AE271" t="s">
        <v>132</v>
      </c>
    </row>
    <row r="272" spans="1:60" ht="22.5" outlineLevel="1" x14ac:dyDescent="0.2">
      <c r="A272" s="154">
        <v>69</v>
      </c>
      <c r="B272" s="160" t="s">
        <v>399</v>
      </c>
      <c r="C272" s="198" t="s">
        <v>400</v>
      </c>
      <c r="D272" s="162" t="s">
        <v>287</v>
      </c>
      <c r="E272" s="171">
        <v>1</v>
      </c>
      <c r="F272" s="176"/>
      <c r="G272" s="177">
        <f>ROUND(E272*F272,2)</f>
        <v>0</v>
      </c>
      <c r="H272" s="176"/>
      <c r="I272" s="177">
        <f>ROUND(E272*H272,2)</f>
        <v>0</v>
      </c>
      <c r="J272" s="176"/>
      <c r="K272" s="177">
        <f>ROUND(E272*J272,2)</f>
        <v>0</v>
      </c>
      <c r="L272" s="177">
        <v>21</v>
      </c>
      <c r="M272" s="177">
        <f>G272*(1+L272/100)</f>
        <v>0</v>
      </c>
      <c r="N272" s="163">
        <v>0</v>
      </c>
      <c r="O272" s="163">
        <f>ROUND(E272*N272,5)</f>
        <v>0</v>
      </c>
      <c r="P272" s="163">
        <v>0</v>
      </c>
      <c r="Q272" s="163">
        <f>ROUND(E272*P272,5)</f>
        <v>0</v>
      </c>
      <c r="R272" s="163"/>
      <c r="S272" s="163"/>
      <c r="T272" s="164">
        <v>0</v>
      </c>
      <c r="U272" s="163">
        <f>ROUND(E272*T272,2)</f>
        <v>0</v>
      </c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156</v>
      </c>
      <c r="AF272" s="153"/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x14ac:dyDescent="0.2">
      <c r="A273" s="155" t="s">
        <v>131</v>
      </c>
      <c r="B273" s="161" t="s">
        <v>104</v>
      </c>
      <c r="C273" s="203" t="s">
        <v>26</v>
      </c>
      <c r="D273" s="168"/>
      <c r="E273" s="175"/>
      <c r="F273" s="178"/>
      <c r="G273" s="178">
        <f>SUMIF(AE274:AE283,"&lt;&gt;NOR",G274:G283)</f>
        <v>0</v>
      </c>
      <c r="H273" s="178"/>
      <c r="I273" s="178">
        <f>SUM(I274:I283)</f>
        <v>0</v>
      </c>
      <c r="J273" s="178"/>
      <c r="K273" s="178">
        <f>SUM(K274:K283)</f>
        <v>0</v>
      </c>
      <c r="L273" s="178"/>
      <c r="M273" s="178">
        <f>SUM(M274:M283)</f>
        <v>0</v>
      </c>
      <c r="N273" s="169"/>
      <c r="O273" s="169">
        <f>SUM(O274:O283)</f>
        <v>0</v>
      </c>
      <c r="P273" s="169"/>
      <c r="Q273" s="169">
        <f>SUM(Q274:Q283)</f>
        <v>0</v>
      </c>
      <c r="R273" s="169"/>
      <c r="S273" s="169"/>
      <c r="T273" s="170"/>
      <c r="U273" s="169">
        <f>SUM(U274:U283)</f>
        <v>0</v>
      </c>
      <c r="AE273" t="s">
        <v>132</v>
      </c>
    </row>
    <row r="274" spans="1:60" outlineLevel="1" x14ac:dyDescent="0.2">
      <c r="A274" s="154">
        <v>70</v>
      </c>
      <c r="B274" s="160" t="s">
        <v>401</v>
      </c>
      <c r="C274" s="198" t="s">
        <v>402</v>
      </c>
      <c r="D274" s="162" t="s">
        <v>403</v>
      </c>
      <c r="E274" s="171">
        <v>1</v>
      </c>
      <c r="F274" s="176"/>
      <c r="G274" s="177">
        <f>ROUND(E274*F274,2)</f>
        <v>0</v>
      </c>
      <c r="H274" s="176"/>
      <c r="I274" s="177">
        <f>ROUND(E274*H274,2)</f>
        <v>0</v>
      </c>
      <c r="J274" s="176"/>
      <c r="K274" s="177">
        <f>ROUND(E274*J274,2)</f>
        <v>0</v>
      </c>
      <c r="L274" s="177">
        <v>21</v>
      </c>
      <c r="M274" s="177">
        <f>G274*(1+L274/100)</f>
        <v>0</v>
      </c>
      <c r="N274" s="163">
        <v>0</v>
      </c>
      <c r="O274" s="163">
        <f>ROUND(E274*N274,5)</f>
        <v>0</v>
      </c>
      <c r="P274" s="163">
        <v>0</v>
      </c>
      <c r="Q274" s="163">
        <f>ROUND(E274*P274,5)</f>
        <v>0</v>
      </c>
      <c r="R274" s="163"/>
      <c r="S274" s="163"/>
      <c r="T274" s="164">
        <v>0</v>
      </c>
      <c r="U274" s="163">
        <f>ROUND(E274*T274,2)</f>
        <v>0</v>
      </c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156</v>
      </c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54"/>
      <c r="B275" s="160"/>
      <c r="C275" s="199" t="s">
        <v>137</v>
      </c>
      <c r="D275" s="165"/>
      <c r="E275" s="172"/>
      <c r="F275" s="177"/>
      <c r="G275" s="177"/>
      <c r="H275" s="177"/>
      <c r="I275" s="177"/>
      <c r="J275" s="177"/>
      <c r="K275" s="177"/>
      <c r="L275" s="177"/>
      <c r="M275" s="177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138</v>
      </c>
      <c r="AF275" s="153">
        <v>2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54"/>
      <c r="B276" s="160"/>
      <c r="C276" s="200" t="s">
        <v>404</v>
      </c>
      <c r="D276" s="165"/>
      <c r="E276" s="172">
        <v>14005.248</v>
      </c>
      <c r="F276" s="177"/>
      <c r="G276" s="177"/>
      <c r="H276" s="177"/>
      <c r="I276" s="177"/>
      <c r="J276" s="177"/>
      <c r="K276" s="177"/>
      <c r="L276" s="177"/>
      <c r="M276" s="177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138</v>
      </c>
      <c r="AF276" s="153">
        <v>2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54"/>
      <c r="B277" s="160"/>
      <c r="C277" s="199" t="s">
        <v>147</v>
      </c>
      <c r="D277" s="165"/>
      <c r="E277" s="172"/>
      <c r="F277" s="177"/>
      <c r="G277" s="177"/>
      <c r="H277" s="177"/>
      <c r="I277" s="177"/>
      <c r="J277" s="177"/>
      <c r="K277" s="177"/>
      <c r="L277" s="177"/>
      <c r="M277" s="177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138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54"/>
      <c r="B278" s="160"/>
      <c r="C278" s="202" t="s">
        <v>405</v>
      </c>
      <c r="D278" s="167"/>
      <c r="E278" s="174">
        <v>1</v>
      </c>
      <c r="F278" s="177"/>
      <c r="G278" s="177"/>
      <c r="H278" s="177"/>
      <c r="I278" s="177"/>
      <c r="J278" s="177"/>
      <c r="K278" s="177"/>
      <c r="L278" s="177"/>
      <c r="M278" s="177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138</v>
      </c>
      <c r="AF278" s="153">
        <v>0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54">
        <v>71</v>
      </c>
      <c r="B279" s="160" t="s">
        <v>406</v>
      </c>
      <c r="C279" s="198" t="s">
        <v>407</v>
      </c>
      <c r="D279" s="162" t="s">
        <v>403</v>
      </c>
      <c r="E279" s="171">
        <v>1</v>
      </c>
      <c r="F279" s="176"/>
      <c r="G279" s="177">
        <f>ROUND(E279*F279,2)</f>
        <v>0</v>
      </c>
      <c r="H279" s="176"/>
      <c r="I279" s="177">
        <f>ROUND(E279*H279,2)</f>
        <v>0</v>
      </c>
      <c r="J279" s="176"/>
      <c r="K279" s="177">
        <f>ROUND(E279*J279,2)</f>
        <v>0</v>
      </c>
      <c r="L279" s="177">
        <v>21</v>
      </c>
      <c r="M279" s="177">
        <f>G279*(1+L279/100)</f>
        <v>0</v>
      </c>
      <c r="N279" s="163">
        <v>0</v>
      </c>
      <c r="O279" s="163">
        <f>ROUND(E279*N279,5)</f>
        <v>0</v>
      </c>
      <c r="P279" s="163">
        <v>0</v>
      </c>
      <c r="Q279" s="163">
        <f>ROUND(E279*P279,5)</f>
        <v>0</v>
      </c>
      <c r="R279" s="163"/>
      <c r="S279" s="163"/>
      <c r="T279" s="164">
        <v>0</v>
      </c>
      <c r="U279" s="163">
        <f>ROUND(E279*T279,2)</f>
        <v>0</v>
      </c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156</v>
      </c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54"/>
      <c r="B280" s="160"/>
      <c r="C280" s="199" t="s">
        <v>137</v>
      </c>
      <c r="D280" s="165"/>
      <c r="E280" s="172"/>
      <c r="F280" s="177"/>
      <c r="G280" s="177"/>
      <c r="H280" s="177"/>
      <c r="I280" s="177"/>
      <c r="J280" s="177"/>
      <c r="K280" s="177"/>
      <c r="L280" s="177"/>
      <c r="M280" s="177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138</v>
      </c>
      <c r="AF280" s="153">
        <v>2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54"/>
      <c r="B281" s="160"/>
      <c r="C281" s="200" t="s">
        <v>408</v>
      </c>
      <c r="D281" s="165"/>
      <c r="E281" s="172">
        <v>17505</v>
      </c>
      <c r="F281" s="177"/>
      <c r="G281" s="177"/>
      <c r="H281" s="177"/>
      <c r="I281" s="177"/>
      <c r="J281" s="177"/>
      <c r="K281" s="177"/>
      <c r="L281" s="177"/>
      <c r="M281" s="177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138</v>
      </c>
      <c r="AF281" s="153">
        <v>2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54"/>
      <c r="B282" s="160"/>
      <c r="C282" s="199" t="s">
        <v>147</v>
      </c>
      <c r="D282" s="165"/>
      <c r="E282" s="172"/>
      <c r="F282" s="177"/>
      <c r="G282" s="177"/>
      <c r="H282" s="177"/>
      <c r="I282" s="177"/>
      <c r="J282" s="177"/>
      <c r="K282" s="177"/>
      <c r="L282" s="177"/>
      <c r="M282" s="177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138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87"/>
      <c r="B283" s="188"/>
      <c r="C283" s="204" t="s">
        <v>405</v>
      </c>
      <c r="D283" s="189"/>
      <c r="E283" s="190">
        <v>1</v>
      </c>
      <c r="F283" s="191"/>
      <c r="G283" s="191"/>
      <c r="H283" s="191"/>
      <c r="I283" s="191"/>
      <c r="J283" s="191"/>
      <c r="K283" s="191"/>
      <c r="L283" s="191"/>
      <c r="M283" s="191"/>
      <c r="N283" s="192"/>
      <c r="O283" s="192"/>
      <c r="P283" s="192"/>
      <c r="Q283" s="192"/>
      <c r="R283" s="192"/>
      <c r="S283" s="192"/>
      <c r="T283" s="193"/>
      <c r="U283" s="192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138</v>
      </c>
      <c r="AF283" s="153">
        <v>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x14ac:dyDescent="0.2">
      <c r="A284" s="6"/>
      <c r="B284" s="7" t="s">
        <v>409</v>
      </c>
      <c r="C284" s="205" t="s">
        <v>409</v>
      </c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AC284">
        <v>15</v>
      </c>
      <c r="AD284">
        <v>21</v>
      </c>
    </row>
    <row r="285" spans="1:60" x14ac:dyDescent="0.2">
      <c r="A285" s="194"/>
      <c r="B285" s="195">
        <v>26</v>
      </c>
      <c r="C285" s="206" t="s">
        <v>409</v>
      </c>
      <c r="D285" s="196"/>
      <c r="E285" s="196"/>
      <c r="F285" s="196"/>
      <c r="G285" s="197">
        <f>G8+G37+G48+G51+G71+G75+G80+G82+G84+G113+G152+G155+G158+G160+G162+G166+G176+G180+G204+G208+G263+G265+G269+G271+G273</f>
        <v>0</v>
      </c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AC285">
        <f>SUMIF(L7:L283,AC284,G7:G283)</f>
        <v>0</v>
      </c>
      <c r="AD285">
        <f>SUMIF(L7:L283,AD284,G7:G283)</f>
        <v>0</v>
      </c>
      <c r="AE285" t="s">
        <v>410</v>
      </c>
    </row>
    <row r="286" spans="1:60" x14ac:dyDescent="0.2">
      <c r="A286" s="6"/>
      <c r="B286" s="7" t="s">
        <v>409</v>
      </c>
      <c r="C286" s="205" t="s">
        <v>409</v>
      </c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</row>
    <row r="287" spans="1:60" x14ac:dyDescent="0.2">
      <c r="A287" s="6"/>
      <c r="B287" s="7" t="s">
        <v>409</v>
      </c>
      <c r="C287" s="205" t="s">
        <v>409</v>
      </c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</row>
    <row r="288" spans="1:60" x14ac:dyDescent="0.2">
      <c r="A288" s="279">
        <v>33</v>
      </c>
      <c r="B288" s="279"/>
      <c r="C288" s="280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</row>
    <row r="289" spans="1:31" x14ac:dyDescent="0.2">
      <c r="A289" s="260"/>
      <c r="B289" s="261"/>
      <c r="C289" s="262"/>
      <c r="D289" s="261"/>
      <c r="E289" s="261"/>
      <c r="F289" s="261"/>
      <c r="G289" s="263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AE289" t="s">
        <v>411</v>
      </c>
    </row>
    <row r="290" spans="1:31" x14ac:dyDescent="0.2">
      <c r="A290" s="264"/>
      <c r="B290" s="265"/>
      <c r="C290" s="266"/>
      <c r="D290" s="265"/>
      <c r="E290" s="265"/>
      <c r="F290" s="265"/>
      <c r="G290" s="267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</row>
    <row r="291" spans="1:31" x14ac:dyDescent="0.2">
      <c r="A291" s="264"/>
      <c r="B291" s="265"/>
      <c r="C291" s="266"/>
      <c r="D291" s="265"/>
      <c r="E291" s="265"/>
      <c r="F291" s="265"/>
      <c r="G291" s="267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</row>
    <row r="292" spans="1:31" x14ac:dyDescent="0.2">
      <c r="A292" s="264"/>
      <c r="B292" s="265"/>
      <c r="C292" s="266"/>
      <c r="D292" s="265"/>
      <c r="E292" s="265"/>
      <c r="F292" s="265"/>
      <c r="G292" s="267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</row>
    <row r="293" spans="1:31" x14ac:dyDescent="0.2">
      <c r="A293" s="268"/>
      <c r="B293" s="269"/>
      <c r="C293" s="270"/>
      <c r="D293" s="269"/>
      <c r="E293" s="269"/>
      <c r="F293" s="269"/>
      <c r="G293" s="271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</row>
    <row r="294" spans="1:31" x14ac:dyDescent="0.2">
      <c r="A294" s="6"/>
      <c r="B294" s="7" t="s">
        <v>409</v>
      </c>
      <c r="C294" s="205" t="s">
        <v>409</v>
      </c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</row>
    <row r="295" spans="1:31" x14ac:dyDescent="0.2">
      <c r="C295" s="207"/>
      <c r="AE295" t="s">
        <v>412</v>
      </c>
    </row>
  </sheetData>
  <mergeCells count="6">
    <mergeCell ref="A289:G293"/>
    <mergeCell ref="A1:G1"/>
    <mergeCell ref="C2:G2"/>
    <mergeCell ref="C3:G3"/>
    <mergeCell ref="C4:G4"/>
    <mergeCell ref="A288:C288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Zajíček</dc:creator>
  <cp:lastModifiedBy>Jiří Šilhánek</cp:lastModifiedBy>
  <cp:lastPrinted>2014-02-28T09:52:57Z</cp:lastPrinted>
  <dcterms:created xsi:type="dcterms:W3CDTF">2009-04-08T07:15:50Z</dcterms:created>
  <dcterms:modified xsi:type="dcterms:W3CDTF">2021-04-01T06:46:20Z</dcterms:modified>
</cp:coreProperties>
</file>